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activeTab="0"/>
  </bookViews>
  <sheets>
    <sheet name="Provider Info &amp; Instructions" sheetId="1" r:id="rId1"/>
    <sheet name="Cost Reimbursement" sheetId="2" r:id="rId2"/>
    <sheet name="Program Contractors &amp; Facility" sheetId="3" r:id="rId3"/>
    <sheet name="Program-Staffing" sheetId="4" r:id="rId4"/>
    <sheet name="Support- Overhead" sheetId="5" r:id="rId5"/>
    <sheet name="Support-Corporate" sheetId="6" r:id="rId6"/>
    <sheet name="Summary" sheetId="7" r:id="rId7"/>
    <sheet name="Adding Funds" sheetId="8" state="hidden" r:id="rId8"/>
  </sheets>
  <definedNames>
    <definedName name="_xlnm.Print_Area" localSheetId="3">'Program-Staffing'!$A$1:$P$51</definedName>
    <definedName name="_xlnm.Print_Area" localSheetId="0">'Provider Info &amp; Instructions'!$A$1:$C$30</definedName>
    <definedName name="_xlnm.Print_Area" localSheetId="5">'Support-Corporate'!$A$1:$O$15</definedName>
    <definedName name="_xlnm.Print_Titles" localSheetId="2">'Program Contractors &amp; Facility'!$4:$6</definedName>
    <definedName name="_xlnm.Print_Titles" localSheetId="3">'Program-Staffing'!$4:$5</definedName>
  </definedNames>
  <calcPr fullCalcOnLoad="1"/>
</workbook>
</file>

<file path=xl/sharedStrings.xml><?xml version="1.0" encoding="utf-8"?>
<sst xmlns="http://schemas.openxmlformats.org/spreadsheetml/2006/main" count="238" uniqueCount="203">
  <si>
    <t>Please enter the following: provider name, solicitation number, and version number.  The file must be saved according to the prescribed naming convention (as illustrated in cell C10).  Cell C12 will confirm when you have correctly named the file.</t>
  </si>
  <si>
    <t>Respondent (Provider) Name:</t>
  </si>
  <si>
    <t>Contract or Solicitation #:</t>
  </si>
  <si>
    <t>Enter a version number based on the number of submissions for Department review (initial submission = 1, 2nd submission = 2, etc.)</t>
  </si>
  <si>
    <t>Version #:</t>
  </si>
  <si>
    <t>Circuit/County/Region #:</t>
  </si>
  <si>
    <t>The required file name is:</t>
  </si>
  <si>
    <t>Your file name is:</t>
  </si>
  <si>
    <t>(Note: After saving the file, it may be necessary to click on the cell above, press F2, and press enter to update the formula,)</t>
  </si>
  <si>
    <t>This budget is based on one year (365 days) of service.</t>
  </si>
  <si>
    <r>
      <rPr>
        <b/>
        <sz val="10"/>
        <rFont val="Arial"/>
        <family val="2"/>
      </rPr>
      <t xml:space="preserve">I. </t>
    </r>
    <r>
      <rPr>
        <b/>
        <u val="single"/>
        <sz val="10"/>
        <rFont val="Arial"/>
        <family val="2"/>
      </rPr>
      <t>BUDGET DETAIL INSTRUCTIONS</t>
    </r>
    <r>
      <rPr>
        <sz val="10"/>
        <rFont val="Arial"/>
        <family val="2"/>
      </rPr>
      <t xml:space="preserve">
</t>
    </r>
    <r>
      <rPr>
        <b/>
        <sz val="10"/>
        <rFont val="Arial"/>
        <family val="2"/>
      </rPr>
      <t xml:space="preserve">A. COST REIMBURSEMENT (Limited to the first year of operations)
</t>
    </r>
    <r>
      <rPr>
        <sz val="10"/>
        <rFont val="Arial"/>
        <family val="2"/>
      </rPr>
      <t xml:space="preserve">
By category, enter the program start up expenses.  These expenses cannot exceed those which will be incurred in the first year of operation. Department approval is required before expending these funds as reimbursement is subject to budget availability.</t>
    </r>
  </si>
  <si>
    <r>
      <rPr>
        <b/>
        <sz val="10"/>
        <rFont val="Arial"/>
        <family val="2"/>
      </rPr>
      <t xml:space="preserve">B. PROGRAM CONTRACTORS &amp; FACILITIES
</t>
    </r>
    <r>
      <rPr>
        <sz val="10"/>
        <rFont val="Arial"/>
        <family val="2"/>
      </rPr>
      <t xml:space="preserve">
Enter contractor and program facility expenses.  Enter applicable matching funds in the column provided.  </t>
    </r>
  </si>
  <si>
    <r>
      <rPr>
        <b/>
        <sz val="10"/>
        <rFont val="Arial"/>
        <family val="2"/>
      </rPr>
      <t xml:space="preserve">C. PROGRAM STAFFING
</t>
    </r>
    <r>
      <rPr>
        <sz val="10"/>
        <rFont val="Arial"/>
        <family val="2"/>
      </rPr>
      <t xml:space="preserve">
Commonly used position titles are listed in the Position Titles column. Optionally, use the Program Position Title column to indicate its equivalent.</t>
    </r>
    <r>
      <rPr>
        <b/>
        <sz val="10"/>
        <rFont val="Arial"/>
        <family val="2"/>
      </rPr>
      <t xml:space="preserve"> The use of these titles must be used consistently throughout all related documents</t>
    </r>
    <r>
      <rPr>
        <sz val="10"/>
        <rFont val="Arial"/>
        <family val="2"/>
      </rPr>
      <t>. Use the blank rows to show positions not listed. Enter the required detail for the number of FTEs, salaries, and benefits of all staff assigned to the solicited service.</t>
    </r>
    <r>
      <rPr>
        <i/>
        <sz val="10"/>
        <rFont val="Arial"/>
        <family val="2"/>
      </rPr>
      <t xml:space="preserve">
</t>
    </r>
    <r>
      <rPr>
        <sz val="10"/>
        <rFont val="Arial"/>
        <family val="2"/>
      </rPr>
      <t xml:space="preserve">
1. Enter the # of full-time equivalent staff (FTEs) that will be utilized for each listed position. Note that this number can be less than 1.00  (e.g., 0.20 FTEs should be listed for staff that are allocated for one 8-hour day per week).
2. As a subgroup of the total FTEs for each position, enter the number of FTEs receiving benefits that are included in the Total Number of FTEs w/Benefits column. For example, if 5.00 total FTEs are listed for a position, 3.00 of these may be staff receiving benefits (which would be indicated here), whereas the remaining 2.00 FTEs may be accounted for by 4 half-time employees (0.50 FTEs) who do not receive benefits. 
3. Enter the gross monthly FTE salary to be paid for each position type.
4. Enter the average monthly amount allocated for fringe benefits. 
5. For positions funded through matching, enter the total matching funds (across all funded FTEs in the position).
</t>
    </r>
  </si>
  <si>
    <r>
      <t xml:space="preserve">D. SUPPORT - OVERHEAD
</t>
    </r>
    <r>
      <rPr>
        <sz val="10"/>
        <rFont val="Arial"/>
        <family val="2"/>
      </rPr>
      <t>Enter the overhead expenses to be incurred in support of the program.</t>
    </r>
  </si>
  <si>
    <r>
      <t xml:space="preserve">E. SUPPORT - CORPORATE
</t>
    </r>
    <r>
      <rPr>
        <sz val="10"/>
        <rFont val="Arial"/>
        <family val="2"/>
      </rPr>
      <t xml:space="preserve">Enter the corporate position expenses to be incurred in support of the program.  </t>
    </r>
  </si>
  <si>
    <r>
      <rPr>
        <b/>
        <sz val="10"/>
        <rFont val="Arial"/>
        <family val="2"/>
      </rPr>
      <t xml:space="preserve">II. SUMMARY </t>
    </r>
    <r>
      <rPr>
        <sz val="10"/>
        <rFont val="Arial"/>
        <family val="2"/>
      </rPr>
      <t xml:space="preserve">
</t>
    </r>
    <r>
      <rPr>
        <i/>
        <sz val="10"/>
        <rFont val="Arial"/>
        <family val="2"/>
      </rPr>
      <t xml:space="preserve">
</t>
    </r>
    <r>
      <rPr>
        <sz val="10"/>
        <rFont val="Arial"/>
        <family val="2"/>
      </rPr>
      <t>The  Summary tab displays sub-totals, the major maintenance figure (where applicable) and the per diem and unfilled bed rate.</t>
    </r>
    <r>
      <rPr>
        <b/>
        <i/>
        <sz val="10"/>
        <rFont val="Arial"/>
        <family val="2"/>
      </rPr>
      <t xml:space="preserve">
</t>
    </r>
    <r>
      <rPr>
        <sz val="10"/>
        <rFont val="Arial"/>
        <family val="2"/>
      </rPr>
      <t xml:space="preserve">
1. As the budget detail tabs are completed, the total amounts are automatically calculated and populated into the respective budget categories on the Summary tab.
2. Review the Summary tab to ensure all budget details have been completed and expenses populated in the corresponding categories.
3. Enter the number of beds/slots (below the table in column 5)
4. For Residential Department owned or leased facilities, the per diem is calculated by dividing the Sub Total + MMF (DJJ) by Number of Beds/Slots by the Number of Days.  For all other programs, delete the MMF cell on the summary tab B10.
5. Overlay cell is for contracts without a bundled rate per diem.  </t>
    </r>
    <r>
      <rPr>
        <b/>
        <sz val="10"/>
        <rFont val="Arial"/>
        <family val="2"/>
      </rPr>
      <t>Leave blank for new solicitations</t>
    </r>
    <r>
      <rPr>
        <sz val="10"/>
        <rFont val="Arial"/>
        <family val="2"/>
      </rPr>
      <t xml:space="preserve">.  
6. The Unfilled Bed per diem (Column 5) is calculated by subtracting $10.00 from the per diem.                                                                                                                                                                                                                                  
7. Enter the name
</t>
    </r>
  </si>
  <si>
    <t>III. Adding Funds (This applies only to amendments)</t>
  </si>
  <si>
    <t xml:space="preserve">Should there be a need to add beds or services to an existing contract, this hidden worksheet will calculate the additional funding required. This figure </t>
  </si>
  <si>
    <t xml:space="preserve">must be added to the related line items on the associated tabs. </t>
  </si>
  <si>
    <t>Cost Reimbursement</t>
  </si>
  <si>
    <t>By category, enter the program start up expenses.  These expenses cannot exceed those which will be incurred in the first year of operation. Department approval is required before expending these funds as reimbursement is subject to budget availability.</t>
  </si>
  <si>
    <t>Line Item #</t>
  </si>
  <si>
    <t>Description</t>
  </si>
  <si>
    <t>Total</t>
  </si>
  <si>
    <t>Equipment</t>
  </si>
  <si>
    <t xml:space="preserve">     Computer Equipment </t>
  </si>
  <si>
    <t xml:space="preserve">     Electronics </t>
  </si>
  <si>
    <t xml:space="preserve">     Gaming Equipment </t>
  </si>
  <si>
    <t xml:space="preserve">     Recreational Equipment </t>
  </si>
  <si>
    <t xml:space="preserve">     Two Way Radios </t>
  </si>
  <si>
    <t>Supplies</t>
  </si>
  <si>
    <t xml:space="preserve">     Bedding </t>
  </si>
  <si>
    <t xml:space="preserve">     Clothing</t>
  </si>
  <si>
    <t xml:space="preserve">     Painting </t>
  </si>
  <si>
    <t xml:space="preserve">     Software </t>
  </si>
  <si>
    <t>Maintenance</t>
  </si>
  <si>
    <t xml:space="preserve">     Facility Repair </t>
  </si>
  <si>
    <t xml:space="preserve">     Furniture </t>
  </si>
  <si>
    <t xml:space="preserve">     Landscaping </t>
  </si>
  <si>
    <t>Program Expenditures: Contracted Staff and Facility</t>
  </si>
  <si>
    <t>Line #</t>
  </si>
  <si>
    <t>Annual expenditure detail</t>
  </si>
  <si>
    <t>Unit Cost</t>
  </si>
  <si>
    <t>Number</t>
  </si>
  <si>
    <t>Program Total</t>
  </si>
  <si>
    <t>Matching</t>
  </si>
  <si>
    <t>Contractor Title</t>
  </si>
  <si>
    <t>Amount</t>
  </si>
  <si>
    <t>Unit</t>
  </si>
  <si>
    <t xml:space="preserve"> of Units</t>
  </si>
  <si>
    <t xml:space="preserve">
(DJJ)</t>
  </si>
  <si>
    <t>Funds</t>
  </si>
  <si>
    <t>Contractors sub total</t>
  </si>
  <si>
    <t>Facility Expense</t>
  </si>
  <si>
    <t>Administrative equipment (replacement and repair)</t>
  </si>
  <si>
    <t>Background and drug screening (employees and youth)</t>
  </si>
  <si>
    <t>Bedding and housekeeping supplies</t>
  </si>
  <si>
    <t>Building lease, mortgage or rent</t>
  </si>
  <si>
    <t>Building maintenance equipment rental/leases</t>
  </si>
  <si>
    <t>Building maintenance and repair (internally)</t>
  </si>
  <si>
    <t>Communications (phones, cable, internet, pagers)</t>
  </si>
  <si>
    <t>Dues and subscriptions</t>
  </si>
  <si>
    <t>Educational equipment - replacement only</t>
  </si>
  <si>
    <t>Educational and vocational supplies</t>
  </si>
  <si>
    <t>Educational and vocational books</t>
  </si>
  <si>
    <t>Evaluations and assessments (youth)</t>
  </si>
  <si>
    <t>Furniture (common area) - replacement only</t>
  </si>
  <si>
    <t>Furniture (youth room) - replacement only</t>
  </si>
  <si>
    <t>Electronics - replacement only</t>
  </si>
  <si>
    <t>Food - prepared in house or catered</t>
  </si>
  <si>
    <t>Inspections (boiler, fire alarm)</t>
  </si>
  <si>
    <t>Grounds maintenance</t>
  </si>
  <si>
    <t xml:space="preserve">Janitorial and household supplies </t>
  </si>
  <si>
    <t xml:space="preserve">Kitchen equipment and supplies </t>
  </si>
  <si>
    <t xml:space="preserve">Medical equipment and supplies </t>
  </si>
  <si>
    <t>Medical and dental services</t>
  </si>
  <si>
    <t>Medical waste</t>
  </si>
  <si>
    <t>Medications  (includes over the counter medication)</t>
  </si>
  <si>
    <t>Office: equipment, lease, supplies</t>
  </si>
  <si>
    <t>Pest control</t>
  </si>
  <si>
    <t>Professional development, fees and training</t>
  </si>
  <si>
    <t>Recreation equipment and supplies</t>
  </si>
  <si>
    <t>Safety and security supplies</t>
  </si>
  <si>
    <t>Staff expenses</t>
  </si>
  <si>
    <t>Staff travel</t>
  </si>
  <si>
    <t xml:space="preserve">Utilities </t>
  </si>
  <si>
    <t>Vehicle lease</t>
  </si>
  <si>
    <t xml:space="preserve">Vehicle maintenance, repair, operation </t>
  </si>
  <si>
    <t>Youth clothing</t>
  </si>
  <si>
    <t>Youth  incentives and off-site expenses</t>
  </si>
  <si>
    <t xml:space="preserve">Youth personal care </t>
  </si>
  <si>
    <t>Totals</t>
  </si>
  <si>
    <t>Program Expenditures: Staff</t>
  </si>
  <si>
    <t>Line item #</t>
  </si>
  <si>
    <t xml:space="preserve">Position Title
</t>
  </si>
  <si>
    <t>Provider Position Title
(optional)</t>
  </si>
  <si>
    <t xml:space="preserve">Full-Time Equivalent Monthly Salary </t>
  </si>
  <si>
    <t>Monthly Fringe Benefits</t>
  </si>
  <si>
    <t>Total Number of FTEs</t>
  </si>
  <si>
    <t>Number of FTEs w/ Benefits</t>
  </si>
  <si>
    <t>Retirement</t>
  </si>
  <si>
    <t>FICA</t>
  </si>
  <si>
    <t>Health Insurance</t>
  </si>
  <si>
    <t>Life Insurance</t>
  </si>
  <si>
    <t>Workers Comp Insurance</t>
  </si>
  <si>
    <t>Un/Re-employment Insurance</t>
  </si>
  <si>
    <t>Total Fringe Benefits</t>
  </si>
  <si>
    <t xml:space="preserve"> Total Salary and Benefits</t>
  </si>
  <si>
    <t>Total Matching Funds</t>
  </si>
  <si>
    <t>Total Annual Salaries and Benefits</t>
  </si>
  <si>
    <t>Program Director</t>
  </si>
  <si>
    <t>Assistant Program Director</t>
  </si>
  <si>
    <t>Administrative Assistant</t>
  </si>
  <si>
    <t xml:space="preserve">Case Manager Supervisor </t>
  </si>
  <si>
    <t xml:space="preserve">Case Manager </t>
  </si>
  <si>
    <t>DHA (Designated Health Authority)</t>
  </si>
  <si>
    <t>No alternative title may be used.</t>
  </si>
  <si>
    <t>Health Services Administrator, RN</t>
  </si>
  <si>
    <t>Clinical Coordinator</t>
  </si>
  <si>
    <t>Registered Nurse</t>
  </si>
  <si>
    <t>Shift Supervisor</t>
  </si>
  <si>
    <t>Youth Care Worker I</t>
  </si>
  <si>
    <t>Youth Care Worker II</t>
  </si>
  <si>
    <t>Youth Care Worker III</t>
  </si>
  <si>
    <t>Master Control Room Supervisor</t>
  </si>
  <si>
    <t>Control Room Personnel</t>
  </si>
  <si>
    <t xml:space="preserve">Physical Plant Worker </t>
  </si>
  <si>
    <t>Recreation Therapist</t>
  </si>
  <si>
    <t>Transition Services Manager</t>
  </si>
  <si>
    <t>Transporter Youth Care Worker</t>
  </si>
  <si>
    <t>Employment Transition Specialist</t>
  </si>
  <si>
    <t>Food Services Manager</t>
  </si>
  <si>
    <t>Dietician</t>
  </si>
  <si>
    <t>Dietary Worker</t>
  </si>
  <si>
    <t xml:space="preserve">Vocational Instructor </t>
  </si>
  <si>
    <t>Vocational Aide</t>
  </si>
  <si>
    <t>DMHCA (Designated Mental Health Clinical Authority)</t>
  </si>
  <si>
    <t>Local Care Counselor</t>
  </si>
  <si>
    <t>Clinical Counselor / Therapist</t>
  </si>
  <si>
    <t>Psychiatrist</t>
  </si>
  <si>
    <t>Psychologist</t>
  </si>
  <si>
    <t>Certified Behavioral Analyst (CBA)</t>
  </si>
  <si>
    <t>Juvenile Sex Offender Therapist</t>
  </si>
  <si>
    <t>Community Safety Specialist</t>
  </si>
  <si>
    <t>Staff Development Coordinator</t>
  </si>
  <si>
    <t>Support Expenditures: Overhead</t>
  </si>
  <si>
    <t>Annual Expenditure Detail</t>
  </si>
  <si>
    <t>Number of Units</t>
  </si>
  <si>
    <t xml:space="preserve">Program Total
 </t>
  </si>
  <si>
    <t>Matching Funds</t>
  </si>
  <si>
    <t xml:space="preserve">Total
</t>
  </si>
  <si>
    <t xml:space="preserve">Unit </t>
  </si>
  <si>
    <t>Accounting</t>
  </si>
  <si>
    <t>Advertising</t>
  </si>
  <si>
    <t>Audit services</t>
  </si>
  <si>
    <t>Banking</t>
  </si>
  <si>
    <t xml:space="preserve">Corporate facility </t>
  </si>
  <si>
    <t>Insurance (comprehensive, liability, vehicle)</t>
  </si>
  <si>
    <t>Legal fees and services</t>
  </si>
  <si>
    <t xml:space="preserve">Licensure </t>
  </si>
  <si>
    <t>Payroll</t>
  </si>
  <si>
    <t>Professional development and training</t>
  </si>
  <si>
    <t>Professional fees</t>
  </si>
  <si>
    <t>Support Corporate Expenditures: Staff</t>
  </si>
  <si>
    <t>Budget Summary</t>
  </si>
  <si>
    <t>Budget Categories</t>
  </si>
  <si>
    <t>DJJ Total</t>
  </si>
  <si>
    <t>Percent of Total for Matching Funds</t>
  </si>
  <si>
    <t>Total 
(DJJ &amp; Matching Funds)</t>
  </si>
  <si>
    <t>Program: Contractors and Facility</t>
  </si>
  <si>
    <t>Program: Staffing</t>
  </si>
  <si>
    <t>Support: Overhead</t>
  </si>
  <si>
    <t>Support: Corporate</t>
  </si>
  <si>
    <t>Sub total</t>
  </si>
  <si>
    <t>Major Maintenance Fund (Monthly costs are calculated as Program Cost x .010)</t>
  </si>
  <si>
    <t>Sub total + MMF</t>
  </si>
  <si>
    <t>Grand total</t>
  </si>
  <si>
    <t>Budget prepared by:</t>
  </si>
  <si>
    <t>Number of beds/slots</t>
  </si>
  <si>
    <t>Enter the name.</t>
  </si>
  <si>
    <t>Calendar days</t>
  </si>
  <si>
    <t>Budget approved by:</t>
  </si>
  <si>
    <t>Overlay cost per slot**</t>
  </si>
  <si>
    <t xml:space="preserve"> Per diem </t>
  </si>
  <si>
    <t>Date of budget preparation:</t>
  </si>
  <si>
    <t>Unfilled bed per diem</t>
  </si>
  <si>
    <t xml:space="preserve">                                      Enter the date.</t>
  </si>
  <si>
    <t>**This cell is not to be used for new solicitations.</t>
  </si>
  <si>
    <t>Expenses</t>
  </si>
  <si>
    <t>Percentage of budget</t>
  </si>
  <si>
    <t>Program</t>
  </si>
  <si>
    <t>Support</t>
  </si>
  <si>
    <t>Changing Funds</t>
  </si>
  <si>
    <t>This tab is to be used only for Amendments adding/changing funding</t>
  </si>
  <si>
    <t>Instructions:  For adding beds/slots - add the current date, the number of beds/slots to be added and the current per diem.  For an increased per diem for added services - add the current date, the number of contracted beds/slots and the amount to be added to the existing per diem.  The figure in column H is the amount that needs to be added to the relevant worksheets and to ensure accuracy on the summary page.</t>
  </si>
  <si>
    <t>Action</t>
  </si>
  <si>
    <t>Date</t>
  </si>
  <si>
    <t>Per Diem</t>
  </si>
  <si>
    <t>Days</t>
  </si>
  <si>
    <t>Minus MMF</t>
  </si>
  <si>
    <t>Total to Add to Contract</t>
  </si>
  <si>
    <t>Add beds/slots(example)</t>
  </si>
  <si>
    <t>Add Recreational Therapist (example)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</si>
</sst>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mmmm\ d\,\ yyyy;@"/>
    <numFmt numFmtId="166" formatCode="&quot;$&quot;#,##0.00;[Red]&quot;$&quot;#,##0.00"/>
  </numFmts>
  <fonts count="90">
    <font>
      <sz val="11"/>
      <color theme="1"/>
      <name val="Calibri"/>
      <family val="2"/>
    </font>
    <font>
      <sz val="11"/>
      <color indexed="8"/>
      <name val="Calibri"/>
      <family val="2"/>
    </font>
    <font>
      <b/>
      <sz val="10"/>
      <name val="Arial"/>
      <family val="2"/>
    </font>
    <font>
      <sz val="10"/>
      <name val="Arial"/>
      <family val="2"/>
    </font>
    <font>
      <sz val="9"/>
      <color indexed="8"/>
      <name val="Calibri"/>
      <family val="2"/>
    </font>
    <font>
      <b/>
      <sz val="12"/>
      <color indexed="8"/>
      <name val="Arial"/>
      <family val="2"/>
    </font>
    <font>
      <b/>
      <sz val="10"/>
      <color indexed="10"/>
      <name val="Arial"/>
      <family val="2"/>
    </font>
    <font>
      <b/>
      <sz val="11"/>
      <color indexed="8"/>
      <name val="Calibri"/>
      <family val="2"/>
    </font>
    <font>
      <sz val="10"/>
      <color indexed="10"/>
      <name val="Arial"/>
      <family val="2"/>
    </font>
    <font>
      <i/>
      <sz val="10"/>
      <name val="Arial"/>
      <family val="2"/>
    </font>
    <font>
      <b/>
      <sz val="8"/>
      <name val="Arial"/>
      <family val="2"/>
    </font>
    <font>
      <sz val="8"/>
      <name val="Arial"/>
      <family val="2"/>
    </font>
    <font>
      <i/>
      <sz val="9"/>
      <color indexed="23"/>
      <name val="Arial"/>
      <family val="2"/>
    </font>
    <font>
      <b/>
      <i/>
      <sz val="10"/>
      <name val="Arial"/>
      <family val="2"/>
    </font>
    <font>
      <b/>
      <sz val="14"/>
      <color indexed="8"/>
      <name val="Calibri"/>
      <family val="2"/>
    </font>
    <font>
      <b/>
      <sz val="9"/>
      <color indexed="8"/>
      <name val="Calibri"/>
      <family val="2"/>
    </font>
    <font>
      <b/>
      <sz val="9"/>
      <name val="Calibri"/>
      <family val="2"/>
    </font>
    <font>
      <b/>
      <sz val="11"/>
      <name val="Calibri"/>
      <family val="2"/>
    </font>
    <font>
      <sz val="11"/>
      <name val="Calibri"/>
      <family val="2"/>
    </font>
    <font>
      <sz val="9"/>
      <name val="Calibri"/>
      <family val="2"/>
    </font>
    <font>
      <b/>
      <u val="single"/>
      <sz val="10"/>
      <name val="Arial"/>
      <family val="2"/>
    </font>
    <font>
      <sz val="11"/>
      <color indexed="8"/>
      <name val="Arial"/>
      <family val="2"/>
    </font>
    <font>
      <sz val="9"/>
      <color indexed="8"/>
      <name val="Arial"/>
      <family val="2"/>
    </font>
    <font>
      <sz val="9"/>
      <name val="Arial"/>
      <family val="2"/>
    </font>
    <font>
      <b/>
      <sz val="11"/>
      <name val="Arial"/>
      <family val="2"/>
    </font>
    <font>
      <b/>
      <sz val="9"/>
      <color indexed="8"/>
      <name val="Arial"/>
      <family val="2"/>
    </font>
    <font>
      <b/>
      <sz val="9"/>
      <name val="Arial"/>
      <family val="2"/>
    </font>
    <font>
      <b/>
      <sz val="11"/>
      <color indexed="8"/>
      <name val="Arial"/>
      <family val="2"/>
    </font>
    <font>
      <sz val="11"/>
      <name val="Arial"/>
      <family val="2"/>
    </font>
    <font>
      <b/>
      <sz val="9"/>
      <color indexed="10"/>
      <name val="Arial"/>
      <family val="2"/>
    </font>
    <font>
      <sz val="8"/>
      <color indexed="8"/>
      <name val="Calibri"/>
      <family val="2"/>
    </font>
    <font>
      <i/>
      <sz val="9"/>
      <color indexed="8"/>
      <name val="Calibri"/>
      <family val="2"/>
    </font>
    <font>
      <b/>
      <sz val="10"/>
      <color indexed="8"/>
      <name val="Arial"/>
      <family val="2"/>
    </font>
    <font>
      <sz val="10"/>
      <color indexed="8"/>
      <name val="Arial"/>
      <family val="2"/>
    </font>
    <font>
      <b/>
      <sz val="13"/>
      <color indexed="10"/>
      <name val="Arial"/>
      <family val="2"/>
    </font>
    <font>
      <sz val="13"/>
      <color indexed="8"/>
      <name val="Calibri"/>
      <family val="2"/>
    </font>
    <font>
      <i/>
      <sz val="8"/>
      <name val="Arial"/>
      <family val="2"/>
    </font>
    <font>
      <sz val="12"/>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4"/>
      <color indexed="63"/>
      <name val="Calibri"/>
      <family val="0"/>
    </font>
    <font>
      <sz val="9"/>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b/>
      <sz val="10"/>
      <color rgb="FFFF0000"/>
      <name val="Arial"/>
      <family val="2"/>
    </font>
    <font>
      <sz val="10"/>
      <color rgb="FFFF0000"/>
      <name val="Arial"/>
      <family val="2"/>
    </font>
    <font>
      <i/>
      <sz val="9"/>
      <color theme="0" tint="-0.4999699890613556"/>
      <name val="Arial"/>
      <family val="2"/>
    </font>
    <font>
      <b/>
      <sz val="9"/>
      <color theme="1"/>
      <name val="Calibri"/>
      <family val="2"/>
    </font>
    <font>
      <sz val="11"/>
      <color theme="1"/>
      <name val="Arial"/>
      <family val="2"/>
    </font>
    <font>
      <sz val="9"/>
      <color theme="1"/>
      <name val="Arial"/>
      <family val="2"/>
    </font>
    <font>
      <b/>
      <sz val="12"/>
      <color theme="1"/>
      <name val="Arial"/>
      <family val="2"/>
    </font>
    <font>
      <b/>
      <sz val="9"/>
      <color theme="1"/>
      <name val="Arial"/>
      <family val="2"/>
    </font>
    <font>
      <b/>
      <sz val="11"/>
      <color theme="1"/>
      <name val="Arial"/>
      <family val="2"/>
    </font>
    <font>
      <b/>
      <sz val="9"/>
      <color rgb="FFFF0000"/>
      <name val="Arial"/>
      <family val="2"/>
    </font>
    <font>
      <i/>
      <sz val="9"/>
      <color theme="1"/>
      <name val="Calibri"/>
      <family val="2"/>
    </font>
    <font>
      <b/>
      <sz val="10"/>
      <color theme="1"/>
      <name val="Arial"/>
      <family val="2"/>
    </font>
    <font>
      <sz val="10"/>
      <color theme="1"/>
      <name val="Arial"/>
      <family val="2"/>
    </font>
    <font>
      <b/>
      <sz val="14"/>
      <color theme="1"/>
      <name val="Calibri"/>
      <family val="2"/>
    </font>
    <font>
      <b/>
      <sz val="13"/>
      <color rgb="FFFF0000"/>
      <name val="Arial"/>
      <family val="2"/>
    </font>
    <font>
      <sz val="13"/>
      <color theme="1"/>
      <name val="Calibri"/>
      <family val="2"/>
    </font>
    <font>
      <sz val="12"/>
      <color theme="1"/>
      <name val="Calibri"/>
      <family val="2"/>
    </font>
    <font>
      <sz val="8"/>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AEB"/>
        <bgColor indexed="64"/>
      </patternFill>
    </fill>
    <fill>
      <patternFill patternType="solid">
        <fgColor theme="0" tint="-0.04997999966144562"/>
        <bgColor indexed="64"/>
      </patternFill>
    </fill>
    <fill>
      <patternFill patternType="solid">
        <fgColor theme="2"/>
        <bgColor indexed="64"/>
      </patternFill>
    </fill>
    <fill>
      <patternFill patternType="solid">
        <fgColor theme="0" tint="-0.4999699890613556"/>
        <bgColor indexed="64"/>
      </patternFill>
    </fill>
    <fill>
      <patternFill patternType="solid">
        <fgColor theme="1" tint="0.49998000264167786"/>
        <bgColor indexed="64"/>
      </patternFill>
    </fill>
    <fill>
      <patternFill patternType="solid">
        <fgColor theme="7" tint="0.5999600291252136"/>
        <bgColor indexed="64"/>
      </patternFill>
    </fill>
    <fill>
      <patternFill patternType="solid">
        <fgColor theme="8" tint="0.599960029125213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style="thin"/>
    </border>
    <border>
      <left style="double"/>
      <right style="double"/>
      <top style="double"/>
      <bottom style="double"/>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57">
    <xf numFmtId="0" fontId="0" fillId="0" borderId="0" xfId="0" applyFont="1" applyAlignment="1">
      <alignment/>
    </xf>
    <xf numFmtId="0" fontId="2" fillId="0" borderId="0" xfId="0" applyFont="1" applyBorder="1" applyAlignment="1" applyProtection="1">
      <alignment/>
      <protection/>
    </xf>
    <xf numFmtId="0" fontId="2" fillId="0" borderId="0" xfId="0" applyNumberFormat="1" applyFont="1" applyBorder="1" applyAlignment="1" applyProtection="1">
      <alignment horizontal="right"/>
      <protection/>
    </xf>
    <xf numFmtId="0" fontId="0" fillId="0" borderId="0" xfId="0" applyAlignment="1" applyProtection="1">
      <alignment/>
      <protection/>
    </xf>
    <xf numFmtId="0" fontId="69" fillId="0" borderId="0" xfId="0" applyFont="1" applyAlignment="1" applyProtection="1">
      <alignment/>
      <protection/>
    </xf>
    <xf numFmtId="0" fontId="0" fillId="0" borderId="0" xfId="0" applyAlignment="1" applyProtection="1">
      <alignment horizontal="center"/>
      <protection/>
    </xf>
    <xf numFmtId="0" fontId="0" fillId="0" borderId="0" xfId="0" applyFont="1" applyAlignment="1" applyProtection="1">
      <alignment/>
      <protection/>
    </xf>
    <xf numFmtId="0" fontId="2" fillId="0" borderId="0" xfId="0" applyFont="1" applyAlignment="1" applyProtection="1">
      <alignment/>
      <protection/>
    </xf>
    <xf numFmtId="164" fontId="2" fillId="0" borderId="0" xfId="0" applyNumberFormat="1" applyFont="1" applyAlignment="1" applyProtection="1">
      <alignment/>
      <protection/>
    </xf>
    <xf numFmtId="0" fontId="69" fillId="33" borderId="10" xfId="0" applyFont="1" applyFill="1" applyBorder="1" applyAlignment="1" applyProtection="1">
      <alignment horizontal="center"/>
      <protection/>
    </xf>
    <xf numFmtId="0" fontId="0" fillId="33" borderId="10" xfId="0" applyFont="1" applyFill="1" applyBorder="1" applyAlignment="1" applyProtection="1">
      <alignment horizontal="center"/>
      <protection/>
    </xf>
    <xf numFmtId="0" fontId="17" fillId="33" borderId="10" xfId="0" applyFont="1" applyFill="1" applyBorder="1" applyAlignment="1" applyProtection="1">
      <alignment horizontal="center"/>
      <protection/>
    </xf>
    <xf numFmtId="0" fontId="69" fillId="33" borderId="10" xfId="0" applyFont="1" applyFill="1" applyBorder="1" applyAlignment="1" applyProtection="1">
      <alignment/>
      <protection/>
    </xf>
    <xf numFmtId="0" fontId="69" fillId="33" borderId="11" xfId="0" applyFont="1" applyFill="1" applyBorder="1" applyAlignment="1" applyProtection="1">
      <alignment horizontal="left" indent="14"/>
      <protection/>
    </xf>
    <xf numFmtId="0" fontId="0" fillId="33" borderId="12" xfId="0" applyFont="1" applyFill="1" applyBorder="1" applyAlignment="1" applyProtection="1">
      <alignment/>
      <protection/>
    </xf>
    <xf numFmtId="0" fontId="0" fillId="33" borderId="12" xfId="0" applyFont="1" applyFill="1" applyBorder="1" applyAlignment="1" applyProtection="1">
      <alignment horizontal="center"/>
      <protection/>
    </xf>
    <xf numFmtId="0" fontId="0" fillId="33" borderId="13" xfId="0" applyFont="1" applyFill="1" applyBorder="1" applyAlignment="1" applyProtection="1">
      <alignment/>
      <protection/>
    </xf>
    <xf numFmtId="0" fontId="17" fillId="33" borderId="10" xfId="0" applyFont="1" applyFill="1" applyBorder="1" applyAlignment="1" applyProtection="1">
      <alignment/>
      <protection/>
    </xf>
    <xf numFmtId="0" fontId="17" fillId="33" borderId="10" xfId="0" applyFont="1" applyFill="1" applyBorder="1" applyAlignment="1" applyProtection="1">
      <alignment horizontal="centerContinuous" vertical="center"/>
      <protection/>
    </xf>
    <xf numFmtId="0" fontId="17" fillId="33" borderId="10" xfId="0" applyFont="1" applyFill="1" applyBorder="1" applyAlignment="1" applyProtection="1">
      <alignment horizontal="center" vertical="center" wrapText="1"/>
      <protection/>
    </xf>
    <xf numFmtId="0" fontId="17" fillId="33" borderId="10" xfId="0" applyFont="1" applyFill="1" applyBorder="1" applyAlignment="1" applyProtection="1">
      <alignment horizontal="center" wrapText="1"/>
      <protection/>
    </xf>
    <xf numFmtId="0" fontId="17" fillId="33" borderId="10" xfId="0" applyFont="1" applyFill="1" applyBorder="1" applyAlignment="1" applyProtection="1">
      <alignment horizontal="center" vertical="center"/>
      <protection/>
    </xf>
    <xf numFmtId="0" fontId="17" fillId="33" borderId="10" xfId="0" applyFont="1" applyFill="1" applyBorder="1" applyAlignment="1" applyProtection="1">
      <alignment horizontal="left" wrapText="1"/>
      <protection/>
    </xf>
    <xf numFmtId="164" fontId="17" fillId="33" borderId="10" xfId="46" applyNumberFormat="1" applyFont="1" applyFill="1" applyBorder="1" applyAlignment="1" applyProtection="1">
      <alignment/>
      <protection/>
    </xf>
    <xf numFmtId="0" fontId="17" fillId="33" borderId="10" xfId="0" applyFont="1" applyFill="1" applyBorder="1" applyAlignment="1" applyProtection="1">
      <alignment horizontal="left" wrapText="1" indent="28"/>
      <protection/>
    </xf>
    <xf numFmtId="0" fontId="71" fillId="33" borderId="10" xfId="0" applyFont="1" applyFill="1" applyBorder="1" applyAlignment="1" applyProtection="1">
      <alignment horizontal="center"/>
      <protection/>
    </xf>
    <xf numFmtId="0" fontId="16" fillId="33" borderId="14" xfId="0" applyFont="1" applyFill="1" applyBorder="1" applyAlignment="1" applyProtection="1">
      <alignment horizontal="center" wrapText="1"/>
      <protection/>
    </xf>
    <xf numFmtId="0" fontId="16" fillId="33" borderId="10" xfId="0" applyFont="1" applyFill="1" applyBorder="1" applyAlignment="1" applyProtection="1">
      <alignment horizontal="centerContinuous"/>
      <protection/>
    </xf>
    <xf numFmtId="0" fontId="2" fillId="0" borderId="11" xfId="0" applyFont="1" applyBorder="1" applyAlignment="1" applyProtection="1">
      <alignment horizontal="centerContinuous" vertical="top" wrapText="1"/>
      <protection/>
    </xf>
    <xf numFmtId="0" fontId="72" fillId="0" borderId="12" xfId="0" applyFont="1" applyBorder="1" applyAlignment="1" applyProtection="1">
      <alignment horizontal="centerContinuous" vertical="top" wrapText="1"/>
      <protection/>
    </xf>
    <xf numFmtId="0" fontId="72" fillId="0" borderId="13" xfId="0" applyFont="1" applyBorder="1" applyAlignment="1" applyProtection="1">
      <alignment horizontal="centerContinuous" vertical="top" wrapText="1"/>
      <protection/>
    </xf>
    <xf numFmtId="0" fontId="72" fillId="0" borderId="0" xfId="0" applyFont="1" applyAlignment="1" applyProtection="1">
      <alignment horizontal="left" wrapText="1"/>
      <protection/>
    </xf>
    <xf numFmtId="0" fontId="73" fillId="0" borderId="0" xfId="0" applyFont="1" applyAlignment="1" applyProtection="1">
      <alignment wrapText="1"/>
      <protection/>
    </xf>
    <xf numFmtId="0" fontId="2" fillId="34" borderId="15" xfId="0" applyFont="1" applyFill="1" applyBorder="1" applyAlignment="1" applyProtection="1">
      <alignment horizontal="centerContinuous" vertical="top" wrapText="1"/>
      <protection/>
    </xf>
    <xf numFmtId="0" fontId="72" fillId="34" borderId="16" xfId="0" applyFont="1" applyFill="1" applyBorder="1" applyAlignment="1" applyProtection="1">
      <alignment horizontal="centerContinuous" vertical="top" wrapText="1"/>
      <protection/>
    </xf>
    <xf numFmtId="0" fontId="72" fillId="34" borderId="17" xfId="0" applyFont="1" applyFill="1" applyBorder="1" applyAlignment="1" applyProtection="1">
      <alignment horizontal="centerContinuous" vertical="top" wrapText="1"/>
      <protection/>
    </xf>
    <xf numFmtId="0" fontId="72" fillId="34" borderId="18" xfId="0" applyFont="1" applyFill="1" applyBorder="1" applyAlignment="1" applyProtection="1">
      <alignment horizontal="left" wrapText="1"/>
      <protection/>
    </xf>
    <xf numFmtId="0" fontId="3" fillId="34" borderId="0" xfId="0" applyFont="1" applyFill="1" applyBorder="1" applyAlignment="1" applyProtection="1">
      <alignment horizontal="right"/>
      <protection/>
    </xf>
    <xf numFmtId="49" fontId="3" fillId="34" borderId="19" xfId="0" applyNumberFormat="1" applyFont="1" applyFill="1" applyBorder="1" applyAlignment="1" applyProtection="1">
      <alignment/>
      <protection/>
    </xf>
    <xf numFmtId="49" fontId="9" fillId="34" borderId="18" xfId="0" applyNumberFormat="1" applyFont="1" applyFill="1" applyBorder="1" applyAlignment="1" applyProtection="1">
      <alignment horizontal="left" indent="1"/>
      <protection/>
    </xf>
    <xf numFmtId="49" fontId="3" fillId="34" borderId="0" xfId="0" applyNumberFormat="1" applyFont="1" applyFill="1" applyBorder="1" applyAlignment="1" applyProtection="1">
      <alignment/>
      <protection/>
    </xf>
    <xf numFmtId="49" fontId="9" fillId="34" borderId="18" xfId="0" applyNumberFormat="1" applyFont="1" applyFill="1" applyBorder="1" applyAlignment="1" applyProtection="1">
      <alignment/>
      <protection/>
    </xf>
    <xf numFmtId="0" fontId="9" fillId="34" borderId="0" xfId="0" applyFont="1" applyFill="1" applyBorder="1" applyAlignment="1" applyProtection="1">
      <alignment horizontal="right"/>
      <protection/>
    </xf>
    <xf numFmtId="0" fontId="0" fillId="34" borderId="0" xfId="0" applyFill="1" applyBorder="1" applyAlignment="1" applyProtection="1">
      <alignment/>
      <protection/>
    </xf>
    <xf numFmtId="0" fontId="0" fillId="34" borderId="19" xfId="0" applyFill="1" applyBorder="1" applyAlignment="1" applyProtection="1">
      <alignment/>
      <protection/>
    </xf>
    <xf numFmtId="0" fontId="74" fillId="34" borderId="19" xfId="0" applyFont="1" applyFill="1" applyBorder="1" applyAlignment="1" applyProtection="1">
      <alignment/>
      <protection/>
    </xf>
    <xf numFmtId="0" fontId="9" fillId="34" borderId="19" xfId="0" applyFont="1" applyFill="1" applyBorder="1" applyAlignment="1" applyProtection="1">
      <alignment/>
      <protection/>
    </xf>
    <xf numFmtId="0" fontId="72" fillId="34" borderId="20" xfId="0" applyFont="1" applyFill="1" applyBorder="1" applyAlignment="1" applyProtection="1">
      <alignment horizontal="left" wrapText="1"/>
      <protection/>
    </xf>
    <xf numFmtId="0" fontId="73" fillId="0" borderId="21" xfId="0" applyFont="1" applyBorder="1" applyAlignment="1" applyProtection="1">
      <alignment wrapText="1"/>
      <protection/>
    </xf>
    <xf numFmtId="0" fontId="9" fillId="34" borderId="22" xfId="0" applyFont="1" applyFill="1" applyBorder="1" applyAlignment="1" applyProtection="1">
      <alignment horizontal="right"/>
      <protection/>
    </xf>
    <xf numFmtId="0" fontId="0" fillId="0" borderId="0" xfId="0" applyAlignment="1" applyProtection="1">
      <alignment vertical="top"/>
      <protection/>
    </xf>
    <xf numFmtId="0" fontId="72" fillId="0" borderId="0" xfId="0" applyFont="1" applyAlignment="1" applyProtection="1">
      <alignment horizontal="centerContinuous" vertical="top" wrapText="1"/>
      <protection/>
    </xf>
    <xf numFmtId="0" fontId="73" fillId="0" borderId="0" xfId="0" applyFont="1" applyAlignment="1" applyProtection="1">
      <alignment vertical="top"/>
      <protection/>
    </xf>
    <xf numFmtId="0" fontId="0" fillId="0" borderId="0" xfId="0" applyFill="1" applyAlignment="1" applyProtection="1">
      <alignment vertical="top"/>
      <protection/>
    </xf>
    <xf numFmtId="0" fontId="17" fillId="33" borderId="10" xfId="0" applyFont="1" applyFill="1" applyBorder="1" applyAlignment="1" applyProtection="1">
      <alignment vertical="top"/>
      <protection/>
    </xf>
    <xf numFmtId="164" fontId="18" fillId="33" borderId="10" xfId="46" applyNumberFormat="1" applyFont="1" applyFill="1" applyBorder="1" applyAlignment="1" applyProtection="1">
      <alignment horizontal="right" vertical="top"/>
      <protection/>
    </xf>
    <xf numFmtId="164" fontId="17" fillId="33" borderId="10" xfId="46" applyNumberFormat="1" applyFont="1" applyFill="1" applyBorder="1" applyAlignment="1" applyProtection="1">
      <alignment horizontal="right" vertical="top"/>
      <protection/>
    </xf>
    <xf numFmtId="0" fontId="69" fillId="33" borderId="10" xfId="0" applyFont="1" applyFill="1" applyBorder="1" applyAlignment="1" applyProtection="1">
      <alignment horizontal="left" vertical="top"/>
      <protection/>
    </xf>
    <xf numFmtId="164" fontId="17" fillId="33" borderId="10" xfId="0" applyNumberFormat="1" applyFont="1" applyFill="1" applyBorder="1" applyAlignment="1" applyProtection="1">
      <alignment vertical="top"/>
      <protection/>
    </xf>
    <xf numFmtId="0" fontId="18" fillId="33" borderId="10" xfId="0" applyFont="1" applyFill="1" applyBorder="1" applyAlignment="1" applyProtection="1">
      <alignment vertical="top"/>
      <protection/>
    </xf>
    <xf numFmtId="0" fontId="75" fillId="33" borderId="14" xfId="0" applyFont="1" applyFill="1" applyBorder="1" applyAlignment="1" applyProtection="1">
      <alignment horizontal="center" wrapText="1"/>
      <protection/>
    </xf>
    <xf numFmtId="0" fontId="0" fillId="0" borderId="0" xfId="0" applyAlignment="1" applyProtection="1">
      <alignment horizontal="right"/>
      <protection/>
    </xf>
    <xf numFmtId="0" fontId="0" fillId="33" borderId="12" xfId="0" applyFont="1" applyFill="1" applyBorder="1" applyAlignment="1" applyProtection="1">
      <alignment horizontal="right"/>
      <protection/>
    </xf>
    <xf numFmtId="164" fontId="17" fillId="33" borderId="10" xfId="46" applyNumberFormat="1" applyFont="1" applyFill="1" applyBorder="1" applyAlignment="1" applyProtection="1">
      <alignment horizontal="right"/>
      <protection/>
    </xf>
    <xf numFmtId="0" fontId="76" fillId="33" borderId="10" xfId="0" applyFont="1" applyFill="1" applyBorder="1" applyAlignment="1" applyProtection="1">
      <alignment horizontal="center"/>
      <protection/>
    </xf>
    <xf numFmtId="0" fontId="77" fillId="33" borderId="10" xfId="0" applyFont="1" applyFill="1" applyBorder="1" applyAlignment="1" applyProtection="1">
      <alignment horizontal="center"/>
      <protection/>
    </xf>
    <xf numFmtId="0" fontId="77" fillId="33" borderId="10" xfId="0" applyFont="1" applyFill="1" applyBorder="1" applyAlignment="1" applyProtection="1">
      <alignment horizontal="left" vertical="top"/>
      <protection/>
    </xf>
    <xf numFmtId="164" fontId="23" fillId="0" borderId="10" xfId="0" applyNumberFormat="1" applyFont="1" applyFill="1" applyBorder="1" applyAlignment="1" applyProtection="1">
      <alignment vertical="top"/>
      <protection locked="0"/>
    </xf>
    <xf numFmtId="0" fontId="23" fillId="0" borderId="10" xfId="0" applyFont="1" applyFill="1" applyBorder="1" applyAlignment="1" applyProtection="1">
      <alignment vertical="top"/>
      <protection locked="0"/>
    </xf>
    <xf numFmtId="164" fontId="23" fillId="0" borderId="10" xfId="46" applyNumberFormat="1" applyFont="1" applyFill="1" applyBorder="1" applyAlignment="1" applyProtection="1">
      <alignment horizontal="right" vertical="top"/>
      <protection locked="0"/>
    </xf>
    <xf numFmtId="0" fontId="77" fillId="0" borderId="0" xfId="0" applyFont="1" applyAlignment="1" applyProtection="1">
      <alignment/>
      <protection/>
    </xf>
    <xf numFmtId="0" fontId="23" fillId="33" borderId="10" xfId="0" applyFont="1" applyFill="1" applyBorder="1" applyAlignment="1" applyProtection="1">
      <alignment wrapText="1"/>
      <protection/>
    </xf>
    <xf numFmtId="164" fontId="23" fillId="0" borderId="10" xfId="46" applyNumberFormat="1" applyFont="1" applyFill="1" applyBorder="1" applyAlignment="1" applyProtection="1">
      <alignment/>
      <protection locked="0"/>
    </xf>
    <xf numFmtId="0" fontId="23" fillId="33" borderId="10" xfId="0" applyFont="1" applyFill="1" applyBorder="1" applyAlignment="1" applyProtection="1">
      <alignment/>
      <protection/>
    </xf>
    <xf numFmtId="164" fontId="23" fillId="0" borderId="10" xfId="0" applyNumberFormat="1" applyFont="1" applyFill="1" applyBorder="1" applyAlignment="1" applyProtection="1">
      <alignment/>
      <protection locked="0"/>
    </xf>
    <xf numFmtId="0" fontId="23" fillId="0" borderId="10" xfId="0" applyFont="1" applyFill="1" applyBorder="1" applyAlignment="1" applyProtection="1">
      <alignment horizontal="center" vertical="top"/>
      <protection locked="0"/>
    </xf>
    <xf numFmtId="2" fontId="23" fillId="0" borderId="10" xfId="0" applyNumberFormat="1" applyFont="1" applyFill="1" applyBorder="1" applyAlignment="1" applyProtection="1">
      <alignment horizontal="center"/>
      <protection locked="0"/>
    </xf>
    <xf numFmtId="0" fontId="23" fillId="33" borderId="10" xfId="0" applyFont="1" applyFill="1" applyBorder="1" applyAlignment="1" applyProtection="1">
      <alignment vertical="top" wrapText="1"/>
      <protection/>
    </xf>
    <xf numFmtId="164" fontId="23" fillId="0" borderId="10" xfId="0" applyNumberFormat="1" applyFont="1" applyFill="1" applyBorder="1" applyAlignment="1" applyProtection="1">
      <alignment vertical="top" wrapText="1"/>
      <protection locked="0"/>
    </xf>
    <xf numFmtId="2" fontId="17" fillId="33" borderId="10" xfId="0" applyNumberFormat="1" applyFont="1" applyFill="1" applyBorder="1" applyAlignment="1" applyProtection="1">
      <alignment horizontal="center" vertical="top"/>
      <protection/>
    </xf>
    <xf numFmtId="0" fontId="78" fillId="0" borderId="0" xfId="0" applyFont="1" applyAlignment="1" applyProtection="1">
      <alignment horizontal="left"/>
      <protection/>
    </xf>
    <xf numFmtId="164" fontId="0" fillId="0" borderId="0" xfId="0" applyNumberFormat="1" applyAlignment="1" applyProtection="1">
      <alignment/>
      <protection/>
    </xf>
    <xf numFmtId="0" fontId="79" fillId="33" borderId="14" xfId="0" applyFont="1" applyFill="1" applyBorder="1" applyAlignment="1" applyProtection="1">
      <alignment horizontal="center" wrapText="1"/>
      <protection/>
    </xf>
    <xf numFmtId="164" fontId="77" fillId="0" borderId="10" xfId="0" applyNumberFormat="1" applyFont="1" applyFill="1" applyBorder="1" applyAlignment="1" applyProtection="1">
      <alignment/>
      <protection locked="0"/>
    </xf>
    <xf numFmtId="164" fontId="75" fillId="33" borderId="10" xfId="0" applyNumberFormat="1" applyFont="1" applyFill="1" applyBorder="1" applyAlignment="1" applyProtection="1">
      <alignment horizontal="center"/>
      <protection/>
    </xf>
    <xf numFmtId="164" fontId="75" fillId="33" borderId="10" xfId="0" applyNumberFormat="1" applyFont="1" applyFill="1" applyBorder="1" applyAlignment="1" applyProtection="1">
      <alignment/>
      <protection/>
    </xf>
    <xf numFmtId="0" fontId="71" fillId="0" borderId="0" xfId="0" applyFont="1" applyAlignment="1" applyProtection="1">
      <alignment/>
      <protection/>
    </xf>
    <xf numFmtId="0" fontId="19" fillId="0" borderId="10" xfId="0" applyFont="1" applyFill="1" applyBorder="1" applyAlignment="1" applyProtection="1">
      <alignment vertical="top"/>
      <protection locked="0"/>
    </xf>
    <xf numFmtId="164" fontId="19" fillId="0" borderId="10" xfId="46" applyNumberFormat="1" applyFont="1" applyFill="1" applyBorder="1" applyAlignment="1" applyProtection="1">
      <alignment vertical="top"/>
      <protection locked="0"/>
    </xf>
    <xf numFmtId="2" fontId="19" fillId="0" borderId="10" xfId="0" applyNumberFormat="1" applyFont="1" applyFill="1" applyBorder="1" applyAlignment="1" applyProtection="1">
      <alignment horizontal="center" vertical="top"/>
      <protection locked="0"/>
    </xf>
    <xf numFmtId="164" fontId="19" fillId="33" borderId="10" xfId="46" applyNumberFormat="1" applyFont="1" applyFill="1" applyBorder="1" applyAlignment="1" applyProtection="1">
      <alignment horizontal="right" vertical="top"/>
      <protection/>
    </xf>
    <xf numFmtId="0" fontId="71" fillId="35" borderId="10" xfId="0" applyFont="1" applyFill="1" applyBorder="1" applyAlignment="1" applyProtection="1">
      <alignment horizontal="left" vertical="top"/>
      <protection/>
    </xf>
    <xf numFmtId="164" fontId="16" fillId="35" borderId="10" xfId="0" applyNumberFormat="1" applyFont="1" applyFill="1" applyBorder="1" applyAlignment="1" applyProtection="1">
      <alignment vertical="top"/>
      <protection/>
    </xf>
    <xf numFmtId="0" fontId="19" fillId="35" borderId="10" xfId="0" applyFont="1" applyFill="1" applyBorder="1" applyAlignment="1" applyProtection="1">
      <alignment vertical="top"/>
      <protection/>
    </xf>
    <xf numFmtId="2" fontId="19" fillId="35" borderId="10" xfId="0" applyNumberFormat="1" applyFont="1" applyFill="1" applyBorder="1" applyAlignment="1" applyProtection="1">
      <alignment horizontal="center" vertical="top"/>
      <protection/>
    </xf>
    <xf numFmtId="164" fontId="19" fillId="35" borderId="10" xfId="46" applyNumberFormat="1" applyFont="1" applyFill="1" applyBorder="1" applyAlignment="1" applyProtection="1">
      <alignment horizontal="right" vertical="top"/>
      <protection/>
    </xf>
    <xf numFmtId="2" fontId="23" fillId="0" borderId="10" xfId="0" applyNumberFormat="1" applyFont="1" applyFill="1" applyBorder="1" applyAlignment="1" applyProtection="1">
      <alignment horizontal="center" vertical="top"/>
      <protection locked="0"/>
    </xf>
    <xf numFmtId="164" fontId="23" fillId="33" borderId="10" xfId="46" applyNumberFormat="1" applyFont="1" applyFill="1" applyBorder="1" applyAlignment="1" applyProtection="1">
      <alignment horizontal="right" vertical="top" wrapText="1"/>
      <protection/>
    </xf>
    <xf numFmtId="164" fontId="23" fillId="33" borderId="10" xfId="46" applyNumberFormat="1" applyFont="1" applyFill="1" applyBorder="1" applyAlignment="1" applyProtection="1">
      <alignment vertical="top" wrapText="1"/>
      <protection/>
    </xf>
    <xf numFmtId="0" fontId="23" fillId="33" borderId="10" xfId="0" applyFont="1" applyFill="1" applyBorder="1" applyAlignment="1" applyProtection="1">
      <alignment horizontal="center" vertical="top" wrapText="1"/>
      <protection/>
    </xf>
    <xf numFmtId="40" fontId="23" fillId="0" borderId="10" xfId="0" applyNumberFormat="1" applyFont="1" applyFill="1" applyBorder="1" applyAlignment="1" applyProtection="1">
      <alignment horizontal="right" vertical="top" wrapText="1"/>
      <protection locked="0"/>
    </xf>
    <xf numFmtId="164" fontId="23" fillId="0" borderId="10" xfId="46" applyNumberFormat="1" applyFont="1" applyFill="1" applyBorder="1" applyAlignment="1" applyProtection="1">
      <alignment horizontal="right" vertical="top" wrapText="1"/>
      <protection locked="0"/>
    </xf>
    <xf numFmtId="0" fontId="76" fillId="0" borderId="0" xfId="0" applyFont="1" applyAlignment="1" applyProtection="1">
      <alignment/>
      <protection/>
    </xf>
    <xf numFmtId="0" fontId="23" fillId="6" borderId="10" xfId="0" applyFont="1" applyFill="1" applyBorder="1" applyAlignment="1" applyProtection="1">
      <alignment horizontal="center" vertical="top" wrapText="1"/>
      <protection locked="0"/>
    </xf>
    <xf numFmtId="0" fontId="26" fillId="33" borderId="23" xfId="0" applyFont="1" applyFill="1" applyBorder="1" applyAlignment="1" applyProtection="1">
      <alignment horizontal="center" wrapText="1"/>
      <protection/>
    </xf>
    <xf numFmtId="0" fontId="26" fillId="33" borderId="10" xfId="0" applyFont="1" applyFill="1" applyBorder="1" applyAlignment="1" applyProtection="1">
      <alignment horizontal="center" textRotation="90" wrapText="1"/>
      <protection/>
    </xf>
    <xf numFmtId="0" fontId="76" fillId="0" borderId="0" xfId="0" applyFont="1" applyAlignment="1" applyProtection="1">
      <alignment wrapText="1"/>
      <protection/>
    </xf>
    <xf numFmtId="0" fontId="79" fillId="33" borderId="10" xfId="0" applyFont="1" applyFill="1" applyBorder="1" applyAlignment="1" applyProtection="1">
      <alignment horizontal="center"/>
      <protection/>
    </xf>
    <xf numFmtId="0" fontId="26" fillId="33" borderId="10" xfId="0" applyFont="1" applyFill="1" applyBorder="1" applyAlignment="1" applyProtection="1">
      <alignment horizontal="center" vertical="top" wrapText="1"/>
      <protection/>
    </xf>
    <xf numFmtId="164" fontId="26" fillId="33" borderId="10" xfId="0" applyNumberFormat="1" applyFont="1" applyFill="1" applyBorder="1" applyAlignment="1" applyProtection="1">
      <alignment horizontal="right" vertical="top" wrapText="1"/>
      <protection/>
    </xf>
    <xf numFmtId="164" fontId="26" fillId="33" borderId="10" xfId="46" applyNumberFormat="1" applyFont="1" applyFill="1" applyBorder="1" applyAlignment="1" applyProtection="1">
      <alignment horizontal="right" vertical="top" wrapText="1"/>
      <protection/>
    </xf>
    <xf numFmtId="0" fontId="80" fillId="0" borderId="0" xfId="0" applyFont="1" applyAlignment="1" applyProtection="1">
      <alignment/>
      <protection/>
    </xf>
    <xf numFmtId="0" fontId="23" fillId="33" borderId="10" xfId="0" applyFont="1" applyFill="1" applyBorder="1" applyAlignment="1" applyProtection="1">
      <alignment horizontal="center"/>
      <protection/>
    </xf>
    <xf numFmtId="39" fontId="23" fillId="33" borderId="10" xfId="46" applyNumberFormat="1" applyFont="1" applyFill="1" applyBorder="1" applyAlignment="1" applyProtection="1">
      <alignment horizontal="right"/>
      <protection/>
    </xf>
    <xf numFmtId="39" fontId="23" fillId="0" borderId="10" xfId="46" applyNumberFormat="1" applyFont="1" applyFill="1" applyBorder="1" applyAlignment="1" applyProtection="1">
      <alignment/>
      <protection locked="0"/>
    </xf>
    <xf numFmtId="39" fontId="23" fillId="33" borderId="10" xfId="46" applyNumberFormat="1" applyFont="1" applyFill="1" applyBorder="1" applyAlignment="1" applyProtection="1">
      <alignment/>
      <protection/>
    </xf>
    <xf numFmtId="0" fontId="24" fillId="33" borderId="10" xfId="0" applyFont="1" applyFill="1" applyBorder="1" applyAlignment="1" applyProtection="1">
      <alignment horizontal="left" wrapText="1" indent="12"/>
      <protection/>
    </xf>
    <xf numFmtId="164" fontId="24" fillId="33" borderId="10" xfId="0" applyNumberFormat="1" applyFont="1" applyFill="1" applyBorder="1" applyAlignment="1" applyProtection="1">
      <alignment/>
      <protection/>
    </xf>
    <xf numFmtId="0" fontId="24" fillId="33" borderId="10" xfId="0" applyFont="1" applyFill="1" applyBorder="1" applyAlignment="1" applyProtection="1">
      <alignment horizontal="center" vertical="top"/>
      <protection/>
    </xf>
    <xf numFmtId="2" fontId="24" fillId="33" borderId="10" xfId="0" applyNumberFormat="1" applyFont="1" applyFill="1" applyBorder="1" applyAlignment="1" applyProtection="1">
      <alignment horizontal="center"/>
      <protection/>
    </xf>
    <xf numFmtId="7" fontId="24" fillId="33" borderId="10" xfId="46" applyNumberFormat="1" applyFont="1" applyFill="1" applyBorder="1" applyAlignment="1" applyProtection="1">
      <alignment horizontal="right"/>
      <protection/>
    </xf>
    <xf numFmtId="0" fontId="77" fillId="0" borderId="0" xfId="0" applyFont="1" applyAlignment="1" applyProtection="1">
      <alignment horizontal="center"/>
      <protection/>
    </xf>
    <xf numFmtId="0" fontId="23" fillId="0" borderId="10" xfId="0" applyFont="1" applyFill="1" applyBorder="1" applyAlignment="1" applyProtection="1">
      <alignment horizontal="center" vertical="top" wrapText="1"/>
      <protection locked="0"/>
    </xf>
    <xf numFmtId="0" fontId="77" fillId="0" borderId="0" xfId="0" applyFont="1" applyAlignment="1" applyProtection="1">
      <alignment wrapText="1"/>
      <protection/>
    </xf>
    <xf numFmtId="0" fontId="24" fillId="33" borderId="14" xfId="0" applyFont="1" applyFill="1" applyBorder="1" applyAlignment="1" applyProtection="1">
      <alignment horizontal="center" wrapText="1"/>
      <protection/>
    </xf>
    <xf numFmtId="0" fontId="24" fillId="33" borderId="10" xfId="0" applyFont="1" applyFill="1" applyBorder="1" applyAlignment="1" applyProtection="1">
      <alignment horizontal="centerContinuous"/>
      <protection/>
    </xf>
    <xf numFmtId="164" fontId="26" fillId="33" borderId="10" xfId="0" applyNumberFormat="1" applyFont="1" applyFill="1" applyBorder="1" applyAlignment="1" applyProtection="1">
      <alignment horizontal="center" vertical="top" wrapText="1"/>
      <protection/>
    </xf>
    <xf numFmtId="4" fontId="26" fillId="33" borderId="10" xfId="0" applyNumberFormat="1" applyFont="1" applyFill="1" applyBorder="1" applyAlignment="1" applyProtection="1">
      <alignment horizontal="right" vertical="top" wrapText="1"/>
      <protection/>
    </xf>
    <xf numFmtId="0" fontId="79" fillId="0" borderId="0" xfId="0" applyFont="1" applyAlignment="1" applyProtection="1">
      <alignment/>
      <protection/>
    </xf>
    <xf numFmtId="0" fontId="24" fillId="33" borderId="10" xfId="0" applyFont="1" applyFill="1" applyBorder="1" applyAlignment="1" applyProtection="1">
      <alignment horizontal="center" vertical="center" wrapText="1"/>
      <protection/>
    </xf>
    <xf numFmtId="9" fontId="23" fillId="33" borderId="10" xfId="58" applyNumberFormat="1" applyFont="1" applyFill="1" applyBorder="1" applyAlignment="1" applyProtection="1">
      <alignment horizontal="center"/>
      <protection/>
    </xf>
    <xf numFmtId="0" fontId="26" fillId="33" borderId="10" xfId="0" applyFont="1" applyFill="1" applyBorder="1" applyAlignment="1" applyProtection="1">
      <alignment horizontal="right" vertical="center"/>
      <protection/>
    </xf>
    <xf numFmtId="9" fontId="23" fillId="33" borderId="10" xfId="58" applyNumberFormat="1" applyFont="1" applyFill="1" applyBorder="1" applyAlignment="1" applyProtection="1">
      <alignment horizontal="center" vertical="center"/>
      <protection/>
    </xf>
    <xf numFmtId="39" fontId="23" fillId="36" borderId="10" xfId="0" applyNumberFormat="1" applyFont="1" applyFill="1" applyBorder="1" applyAlignment="1" applyProtection="1">
      <alignment/>
      <protection/>
    </xf>
    <xf numFmtId="0" fontId="23" fillId="37" borderId="10" xfId="0" applyFont="1" applyFill="1" applyBorder="1" applyAlignment="1" applyProtection="1">
      <alignment horizontal="center"/>
      <protection/>
    </xf>
    <xf numFmtId="0" fontId="26" fillId="33" borderId="10" xfId="0" applyFont="1" applyFill="1" applyBorder="1" applyAlignment="1" applyProtection="1">
      <alignment horizontal="right"/>
      <protection/>
    </xf>
    <xf numFmtId="9" fontId="23" fillId="37" borderId="10" xfId="58" applyNumberFormat="1" applyFont="1" applyFill="1" applyBorder="1" applyAlignment="1" applyProtection="1">
      <alignment horizontal="center" vertical="top"/>
      <protection/>
    </xf>
    <xf numFmtId="0" fontId="26" fillId="0" borderId="0" xfId="0" applyFont="1" applyAlignment="1" applyProtection="1">
      <alignment/>
      <protection/>
    </xf>
    <xf numFmtId="0" fontId="77" fillId="0" borderId="0" xfId="0" applyFont="1" applyBorder="1" applyAlignment="1" applyProtection="1">
      <alignment horizontal="left"/>
      <protection/>
    </xf>
    <xf numFmtId="0" fontId="23" fillId="0" borderId="0" xfId="0" applyFont="1" applyAlignment="1" applyProtection="1">
      <alignment/>
      <protection/>
    </xf>
    <xf numFmtId="38" fontId="23" fillId="0" borderId="24" xfId="0" applyNumberFormat="1" applyFont="1" applyFill="1" applyBorder="1" applyAlignment="1" applyProtection="1">
      <alignment horizontal="center" vertical="top"/>
      <protection locked="0"/>
    </xf>
    <xf numFmtId="0" fontId="81" fillId="0" borderId="0" xfId="0" applyFont="1" applyAlignment="1" applyProtection="1">
      <alignment/>
      <protection/>
    </xf>
    <xf numFmtId="0" fontId="23" fillId="0" borderId="0" xfId="0" applyFont="1" applyAlignment="1" applyProtection="1">
      <alignment horizontal="left"/>
      <protection/>
    </xf>
    <xf numFmtId="0" fontId="26" fillId="10" borderId="15" xfId="0" applyFont="1" applyFill="1" applyBorder="1" applyAlignment="1" applyProtection="1">
      <alignment/>
      <protection/>
    </xf>
    <xf numFmtId="0" fontId="26" fillId="10" borderId="16" xfId="0" applyFont="1" applyFill="1" applyBorder="1" applyAlignment="1" applyProtection="1">
      <alignment horizontal="center"/>
      <protection/>
    </xf>
    <xf numFmtId="8" fontId="26" fillId="0" borderId="0" xfId="0" applyNumberFormat="1" applyFont="1" applyAlignment="1" applyProtection="1">
      <alignment/>
      <protection/>
    </xf>
    <xf numFmtId="0" fontId="23" fillId="35" borderId="18" xfId="0" applyFont="1" applyFill="1" applyBorder="1" applyAlignment="1" applyProtection="1">
      <alignment horizontal="right"/>
      <protection/>
    </xf>
    <xf numFmtId="164" fontId="23" fillId="35" borderId="0" xfId="0" applyNumberFormat="1" applyFont="1" applyFill="1" applyBorder="1" applyAlignment="1" applyProtection="1">
      <alignment/>
      <protection/>
    </xf>
    <xf numFmtId="164" fontId="23" fillId="35" borderId="25" xfId="0" applyNumberFormat="1" applyFont="1" applyFill="1" applyBorder="1" applyAlignment="1" applyProtection="1">
      <alignment/>
      <protection/>
    </xf>
    <xf numFmtId="44" fontId="26" fillId="0" borderId="0" xfId="0" applyNumberFormat="1" applyFont="1" applyAlignment="1" applyProtection="1">
      <alignment/>
      <protection/>
    </xf>
    <xf numFmtId="0" fontId="26" fillId="13" borderId="10" xfId="0" applyFont="1" applyFill="1" applyBorder="1" applyAlignment="1" applyProtection="1">
      <alignment/>
      <protection/>
    </xf>
    <xf numFmtId="0" fontId="26" fillId="13" borderId="10" xfId="0" applyFont="1" applyFill="1" applyBorder="1" applyAlignment="1" applyProtection="1">
      <alignment horizontal="center" vertical="center"/>
      <protection/>
    </xf>
    <xf numFmtId="0" fontId="26" fillId="33" borderId="23" xfId="0" applyFont="1" applyFill="1" applyBorder="1" applyAlignment="1" applyProtection="1">
      <alignment horizontal="center" textRotation="90" wrapText="1"/>
      <protection/>
    </xf>
    <xf numFmtId="0" fontId="23" fillId="0" borderId="10" xfId="0" applyFont="1" applyFill="1" applyBorder="1" applyAlignment="1" applyProtection="1">
      <alignment horizontal="center" vertical="center"/>
      <protection locked="0"/>
    </xf>
    <xf numFmtId="164" fontId="19" fillId="33" borderId="10" xfId="46" applyNumberFormat="1" applyFont="1" applyFill="1" applyBorder="1" applyAlignment="1" applyProtection="1">
      <alignment horizontal="right" vertical="top"/>
      <protection locked="0"/>
    </xf>
    <xf numFmtId="166" fontId="23" fillId="33" borderId="10" xfId="0" applyNumberFormat="1" applyFont="1" applyFill="1" applyBorder="1" applyAlignment="1" applyProtection="1">
      <alignment/>
      <protection/>
    </xf>
    <xf numFmtId="166" fontId="23" fillId="33" borderId="10" xfId="0" applyNumberFormat="1" applyFont="1" applyFill="1" applyBorder="1" applyAlignment="1" applyProtection="1">
      <alignment vertical="center"/>
      <protection/>
    </xf>
    <xf numFmtId="166" fontId="23" fillId="33" borderId="10" xfId="46" applyNumberFormat="1" applyFont="1" applyFill="1" applyBorder="1" applyAlignment="1" applyProtection="1">
      <alignment/>
      <protection/>
    </xf>
    <xf numFmtId="166" fontId="23" fillId="33" borderId="10" xfId="46" applyNumberFormat="1" applyFont="1" applyFill="1" applyBorder="1" applyAlignment="1" applyProtection="1">
      <alignment vertical="center"/>
      <protection/>
    </xf>
    <xf numFmtId="166" fontId="23" fillId="6" borderId="24" xfId="0" applyNumberFormat="1" applyFont="1" applyFill="1" applyBorder="1" applyAlignment="1" applyProtection="1">
      <alignment horizontal="center" vertical="top"/>
      <protection/>
    </xf>
    <xf numFmtId="0" fontId="26" fillId="35" borderId="20" xfId="0" applyFont="1" applyFill="1" applyBorder="1" applyAlignment="1" applyProtection="1">
      <alignment horizontal="left" indent="29"/>
      <protection/>
    </xf>
    <xf numFmtId="164" fontId="26" fillId="35" borderId="21" xfId="0" applyNumberFormat="1" applyFont="1" applyFill="1" applyBorder="1" applyAlignment="1" applyProtection="1">
      <alignment/>
      <protection/>
    </xf>
    <xf numFmtId="0" fontId="23" fillId="9" borderId="0" xfId="0" applyFont="1" applyFill="1" applyAlignment="1" applyProtection="1">
      <alignment/>
      <protection/>
    </xf>
    <xf numFmtId="166" fontId="23" fillId="9" borderId="24" xfId="0" applyNumberFormat="1" applyFont="1" applyFill="1" applyBorder="1" applyAlignment="1" applyProtection="1">
      <alignment horizontal="center" vertical="top"/>
      <protection locked="0"/>
    </xf>
    <xf numFmtId="10" fontId="23" fillId="35" borderId="0" xfId="0" applyNumberFormat="1" applyFont="1" applyFill="1" applyBorder="1" applyAlignment="1" applyProtection="1">
      <alignment horizontal="center"/>
      <protection/>
    </xf>
    <xf numFmtId="10" fontId="23" fillId="35" borderId="25" xfId="0" applyNumberFormat="1" applyFont="1" applyFill="1" applyBorder="1" applyAlignment="1" applyProtection="1">
      <alignment horizontal="center"/>
      <protection/>
    </xf>
    <xf numFmtId="0" fontId="23" fillId="0" borderId="0" xfId="0" applyFont="1" applyFill="1" applyBorder="1" applyAlignment="1" applyProtection="1">
      <alignment horizontal="center"/>
      <protection/>
    </xf>
    <xf numFmtId="166" fontId="23" fillId="0" borderId="0" xfId="0" applyNumberFormat="1" applyFont="1" applyFill="1" applyBorder="1" applyAlignment="1" applyProtection="1">
      <alignment horizontal="center" vertical="top"/>
      <protection/>
    </xf>
    <xf numFmtId="1" fontId="23" fillId="0" borderId="0" xfId="0" applyNumberFormat="1" applyFont="1" applyFill="1" applyBorder="1" applyAlignment="1" applyProtection="1">
      <alignment horizontal="center"/>
      <protection locked="0"/>
    </xf>
    <xf numFmtId="164" fontId="23" fillId="0" borderId="0" xfId="0" applyNumberFormat="1" applyFont="1" applyFill="1" applyBorder="1" applyAlignment="1" applyProtection="1">
      <alignment horizontal="center" vertical="top"/>
      <protection locked="0"/>
    </xf>
    <xf numFmtId="10" fontId="26" fillId="35" borderId="21" xfId="0" applyNumberFormat="1" applyFont="1" applyFill="1" applyBorder="1" applyAlignment="1" applyProtection="1">
      <alignment horizontal="center"/>
      <protection/>
    </xf>
    <xf numFmtId="166" fontId="23" fillId="33" borderId="10" xfId="0" applyNumberFormat="1" applyFont="1" applyFill="1" applyBorder="1" applyAlignment="1" applyProtection="1">
      <alignment/>
      <protection locked="0"/>
    </xf>
    <xf numFmtId="14" fontId="0" fillId="0" borderId="10" xfId="0" applyNumberFormat="1" applyBorder="1" applyAlignment="1" applyProtection="1">
      <alignment horizontal="center"/>
      <protection locked="0"/>
    </xf>
    <xf numFmtId="1" fontId="0" fillId="0" borderId="10" xfId="0" applyNumberFormat="1" applyBorder="1" applyAlignment="1" applyProtection="1">
      <alignment horizontal="center"/>
      <protection locked="0"/>
    </xf>
    <xf numFmtId="164" fontId="0" fillId="0" borderId="10" xfId="0" applyNumberFormat="1" applyBorder="1" applyAlignment="1" applyProtection="1">
      <alignment/>
      <protection locked="0"/>
    </xf>
    <xf numFmtId="164" fontId="0" fillId="0" borderId="0" xfId="0" applyNumberFormat="1" applyAlignment="1" applyProtection="1">
      <alignment horizontal="right"/>
      <protection/>
    </xf>
    <xf numFmtId="0" fontId="0" fillId="11" borderId="10" xfId="0" applyFill="1" applyBorder="1" applyAlignment="1" applyProtection="1">
      <alignment horizontal="center" wrapText="1"/>
      <protection/>
    </xf>
    <xf numFmtId="0" fontId="0" fillId="38" borderId="10" xfId="0" applyFill="1" applyBorder="1" applyAlignment="1" applyProtection="1">
      <alignment horizontal="center" wrapText="1"/>
      <protection/>
    </xf>
    <xf numFmtId="0" fontId="0" fillId="0" borderId="0" xfId="0" applyAlignment="1" applyProtection="1">
      <alignment horizontal="center" wrapText="1"/>
      <protection/>
    </xf>
    <xf numFmtId="0" fontId="82" fillId="5" borderId="10" xfId="0" applyFont="1" applyFill="1" applyBorder="1" applyAlignment="1" applyProtection="1">
      <alignment horizontal="center" wrapText="1"/>
      <protection/>
    </xf>
    <xf numFmtId="14" fontId="82" fillId="5" borderId="10" xfId="0" applyNumberFormat="1" applyFont="1" applyFill="1" applyBorder="1" applyAlignment="1" applyProtection="1">
      <alignment horizontal="center" wrapText="1"/>
      <protection/>
    </xf>
    <xf numFmtId="164" fontId="82" fillId="5" borderId="10" xfId="0" applyNumberFormat="1" applyFont="1" applyFill="1" applyBorder="1" applyAlignment="1" applyProtection="1">
      <alignment horizontal="center" wrapText="1"/>
      <protection/>
    </xf>
    <xf numFmtId="164" fontId="82" fillId="5" borderId="10" xfId="0" applyNumberFormat="1" applyFont="1" applyFill="1" applyBorder="1" applyAlignment="1" applyProtection="1">
      <alignment/>
      <protection/>
    </xf>
    <xf numFmtId="1" fontId="0" fillId="0" borderId="10" xfId="0" applyNumberFormat="1" applyBorder="1" applyAlignment="1" applyProtection="1">
      <alignment horizontal="center"/>
      <protection/>
    </xf>
    <xf numFmtId="164" fontId="0" fillId="0" borderId="10" xfId="0" applyNumberFormat="1" applyBorder="1" applyAlignment="1" applyProtection="1">
      <alignment/>
      <protection/>
    </xf>
    <xf numFmtId="164" fontId="0" fillId="38" borderId="10" xfId="0" applyNumberFormat="1" applyFill="1" applyBorder="1" applyAlignment="1" applyProtection="1">
      <alignment/>
      <protection/>
    </xf>
    <xf numFmtId="0" fontId="0" fillId="0" borderId="10" xfId="0" applyBorder="1" applyAlignment="1" applyProtection="1">
      <alignment/>
      <protection locked="0"/>
    </xf>
    <xf numFmtId="0" fontId="83" fillId="0" borderId="0" xfId="0" applyFont="1" applyAlignment="1" applyProtection="1">
      <alignment/>
      <protection/>
    </xf>
    <xf numFmtId="0" fontId="84" fillId="0" borderId="0" xfId="0" applyFont="1" applyAlignment="1" applyProtection="1">
      <alignment/>
      <protection/>
    </xf>
    <xf numFmtId="0" fontId="26" fillId="13" borderId="10" xfId="0" applyFont="1" applyFill="1" applyBorder="1" applyAlignment="1" applyProtection="1">
      <alignment horizontal="center"/>
      <protection locked="0"/>
    </xf>
    <xf numFmtId="165" fontId="26" fillId="13" borderId="10" xfId="0" applyNumberFormat="1"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xf>
    <xf numFmtId="0" fontId="23" fillId="0" borderId="10" xfId="0" applyFont="1" applyFill="1" applyBorder="1" applyAlignment="1" applyProtection="1">
      <alignment horizontal="center" vertical="center"/>
      <protection/>
    </xf>
    <xf numFmtId="0" fontId="23" fillId="0" borderId="10" xfId="0" applyFont="1" applyFill="1" applyBorder="1" applyAlignment="1" applyProtection="1">
      <alignment horizontal="center"/>
      <protection/>
    </xf>
    <xf numFmtId="0" fontId="23" fillId="0" borderId="10" xfId="0" applyFont="1" applyFill="1" applyBorder="1" applyAlignment="1" applyProtection="1">
      <alignment horizontal="center" vertical="top" wrapText="1"/>
      <protection/>
    </xf>
    <xf numFmtId="0" fontId="23" fillId="33" borderId="10" xfId="0" applyFont="1" applyFill="1" applyBorder="1" applyAlignment="1" applyProtection="1">
      <alignment horizontal="center" vertical="center" wrapText="1"/>
      <protection/>
    </xf>
    <xf numFmtId="49" fontId="36" fillId="34" borderId="19" xfId="0" applyNumberFormat="1" applyFont="1" applyFill="1" applyBorder="1" applyAlignment="1" applyProtection="1">
      <alignment/>
      <protection/>
    </xf>
    <xf numFmtId="49" fontId="3" fillId="33" borderId="10" xfId="0" applyNumberFormat="1" applyFont="1" applyFill="1" applyBorder="1" applyAlignment="1" applyProtection="1">
      <alignment/>
      <protection locked="0"/>
    </xf>
    <xf numFmtId="0" fontId="11" fillId="34" borderId="10" xfId="0" applyFont="1" applyFill="1" applyBorder="1" applyAlignment="1" applyProtection="1">
      <alignment wrapText="1"/>
      <protection/>
    </xf>
    <xf numFmtId="0" fontId="10" fillId="3" borderId="10" xfId="0" applyFont="1" applyFill="1" applyBorder="1" applyAlignment="1" applyProtection="1">
      <alignment wrapText="1"/>
      <protection/>
    </xf>
    <xf numFmtId="1" fontId="3" fillId="33" borderId="10" xfId="0" applyNumberFormat="1" applyFont="1" applyFill="1" applyBorder="1" applyAlignment="1" applyProtection="1">
      <alignment horizontal="left"/>
      <protection locked="0"/>
    </xf>
    <xf numFmtId="38" fontId="23" fillId="6" borderId="24" xfId="0" applyNumberFormat="1" applyFont="1" applyFill="1" applyBorder="1" applyAlignment="1" applyProtection="1">
      <alignment horizontal="center" vertical="top"/>
      <protection locked="0"/>
    </xf>
    <xf numFmtId="0" fontId="3" fillId="0" borderId="0" xfId="0" applyFont="1" applyAlignment="1" applyProtection="1">
      <alignment horizontal="left" vertical="top" wrapText="1"/>
      <protection/>
    </xf>
    <xf numFmtId="0" fontId="85" fillId="0" borderId="0" xfId="0" applyFont="1" applyAlignment="1" applyProtection="1">
      <alignment horizontal="center"/>
      <protection/>
    </xf>
    <xf numFmtId="0" fontId="24" fillId="33" borderId="10" xfId="0" applyFont="1" applyFill="1" applyBorder="1" applyAlignment="1" applyProtection="1">
      <alignment horizontal="center" vertical="center"/>
      <protection/>
    </xf>
    <xf numFmtId="0" fontId="24" fillId="33" borderId="10" xfId="0" applyFont="1" applyFill="1" applyBorder="1" applyAlignment="1" applyProtection="1">
      <alignment horizontal="center"/>
      <protection/>
    </xf>
    <xf numFmtId="0" fontId="28" fillId="33" borderId="10" xfId="0" applyFont="1" applyFill="1" applyBorder="1" applyAlignment="1" applyProtection="1">
      <alignment horizontal="center"/>
      <protection/>
    </xf>
    <xf numFmtId="0" fontId="24" fillId="33" borderId="10" xfId="0" applyFont="1" applyFill="1" applyBorder="1" applyAlignment="1" applyProtection="1">
      <alignment horizontal="center" wrapText="1"/>
      <protection/>
    </xf>
    <xf numFmtId="0" fontId="26" fillId="33" borderId="10" xfId="0" applyFont="1" applyFill="1" applyBorder="1" applyAlignment="1" applyProtection="1">
      <alignment horizontal="center" wrapText="1"/>
      <protection/>
    </xf>
    <xf numFmtId="0" fontId="69" fillId="0" borderId="0" xfId="0" applyFont="1" applyAlignment="1" applyProtection="1">
      <alignment horizontal="center"/>
      <protection/>
    </xf>
    <xf numFmtId="0" fontId="0" fillId="0" borderId="0" xfId="0" applyAlignment="1">
      <alignment horizontal="center"/>
    </xf>
    <xf numFmtId="0" fontId="86" fillId="38" borderId="11" xfId="0" applyFont="1" applyFill="1" applyBorder="1" applyAlignment="1" applyProtection="1">
      <alignment horizontal="center" wrapText="1"/>
      <protection locked="0"/>
    </xf>
    <xf numFmtId="0" fontId="87" fillId="38" borderId="12" xfId="0" applyFont="1" applyFill="1" applyBorder="1" applyAlignment="1" applyProtection="1">
      <alignment horizontal="center" wrapText="1"/>
      <protection locked="0"/>
    </xf>
    <xf numFmtId="0" fontId="87" fillId="38" borderId="13" xfId="0" applyFont="1" applyFill="1" applyBorder="1" applyAlignment="1" applyProtection="1">
      <alignment horizontal="center" wrapText="1"/>
      <protection locked="0"/>
    </xf>
    <xf numFmtId="0" fontId="3" fillId="0" borderId="0" xfId="0" applyFont="1" applyFill="1" applyAlignment="1" applyProtection="1">
      <alignment horizontal="left" vertical="top" wrapText="1"/>
      <protection/>
    </xf>
    <xf numFmtId="0" fontId="3" fillId="0" borderId="0" xfId="0" applyFont="1" applyAlignment="1" applyProtection="1">
      <alignment horizontal="left" vertical="top" wrapText="1"/>
      <protection/>
    </xf>
    <xf numFmtId="0" fontId="3" fillId="0" borderId="0" xfId="0" applyFont="1" applyAlignment="1" applyProtection="1">
      <alignment vertical="top" wrapText="1"/>
      <protection/>
    </xf>
    <xf numFmtId="0" fontId="2" fillId="0" borderId="0" xfId="0" applyFont="1" applyAlignment="1" applyProtection="1">
      <alignment horizontal="left" vertical="top" wrapText="1"/>
      <protection/>
    </xf>
    <xf numFmtId="0" fontId="77" fillId="33" borderId="11" xfId="0" applyFont="1" applyFill="1" applyBorder="1" applyAlignment="1" applyProtection="1">
      <alignment/>
      <protection/>
    </xf>
    <xf numFmtId="0" fontId="77" fillId="33" borderId="12" xfId="0" applyFont="1" applyFill="1" applyBorder="1" applyAlignment="1" applyProtection="1">
      <alignment/>
      <protection/>
    </xf>
    <xf numFmtId="0" fontId="77" fillId="33" borderId="13" xfId="0" applyFont="1" applyFill="1" applyBorder="1" applyAlignment="1" applyProtection="1">
      <alignment/>
      <protection/>
    </xf>
    <xf numFmtId="0" fontId="75" fillId="33" borderId="11" xfId="0" applyFont="1" applyFill="1" applyBorder="1" applyAlignment="1" applyProtection="1">
      <alignment horizontal="left"/>
      <protection/>
    </xf>
    <xf numFmtId="0" fontId="75" fillId="33" borderId="12" xfId="0" applyFont="1" applyFill="1" applyBorder="1" applyAlignment="1" applyProtection="1">
      <alignment horizontal="left"/>
      <protection/>
    </xf>
    <xf numFmtId="0" fontId="71" fillId="33" borderId="12" xfId="0" applyFont="1" applyFill="1" applyBorder="1" applyAlignment="1" applyProtection="1">
      <alignment horizontal="left"/>
      <protection/>
    </xf>
    <xf numFmtId="0" fontId="71" fillId="33" borderId="13" xfId="0" applyFont="1" applyFill="1" applyBorder="1" applyAlignment="1" applyProtection="1">
      <alignment horizontal="left"/>
      <protection/>
    </xf>
    <xf numFmtId="0" fontId="79" fillId="33" borderId="11" xfId="0" applyFont="1" applyFill="1" applyBorder="1" applyAlignment="1" applyProtection="1">
      <alignment horizontal="left"/>
      <protection/>
    </xf>
    <xf numFmtId="0" fontId="79" fillId="33" borderId="12" xfId="0" applyFont="1" applyFill="1" applyBorder="1" applyAlignment="1" applyProtection="1">
      <alignment horizontal="left"/>
      <protection/>
    </xf>
    <xf numFmtId="0" fontId="79" fillId="33" borderId="13" xfId="0" applyFont="1" applyFill="1" applyBorder="1" applyAlignment="1" applyProtection="1">
      <alignment horizontal="left"/>
      <protection/>
    </xf>
    <xf numFmtId="0" fontId="85" fillId="0" borderId="0" xfId="0" applyFont="1" applyAlignment="1" applyProtection="1">
      <alignment horizontal="center"/>
      <protection/>
    </xf>
    <xf numFmtId="0" fontId="75" fillId="33" borderId="11" xfId="0" applyFont="1" applyFill="1" applyBorder="1" applyAlignment="1" applyProtection="1">
      <alignment horizontal="center"/>
      <protection/>
    </xf>
    <xf numFmtId="0" fontId="75" fillId="33" borderId="12" xfId="0" applyFont="1" applyFill="1" applyBorder="1" applyAlignment="1" applyProtection="1">
      <alignment horizontal="center"/>
      <protection/>
    </xf>
    <xf numFmtId="0" fontId="75" fillId="33" borderId="13" xfId="0" applyFont="1" applyFill="1" applyBorder="1" applyAlignment="1" applyProtection="1">
      <alignment horizontal="center"/>
      <protection/>
    </xf>
    <xf numFmtId="0" fontId="88" fillId="39" borderId="11" xfId="0" applyFont="1" applyFill="1" applyBorder="1" applyAlignment="1" applyProtection="1">
      <alignment horizontal="center" wrapText="1"/>
      <protection/>
    </xf>
    <xf numFmtId="0" fontId="88" fillId="39" borderId="12" xfId="0" applyFont="1" applyFill="1" applyBorder="1" applyAlignment="1">
      <alignment horizontal="center" wrapText="1"/>
    </xf>
    <xf numFmtId="0" fontId="88" fillId="39" borderId="13" xfId="0" applyFont="1" applyFill="1" applyBorder="1" applyAlignment="1">
      <alignment horizontal="center" wrapText="1"/>
    </xf>
    <xf numFmtId="0" fontId="16" fillId="33" borderId="10" xfId="0" applyFont="1" applyFill="1" applyBorder="1" applyAlignment="1" applyProtection="1">
      <alignment horizontal="center" wrapText="1"/>
      <protection/>
    </xf>
    <xf numFmtId="0" fontId="71" fillId="33" borderId="10" xfId="0" applyFont="1" applyFill="1" applyBorder="1" applyAlignment="1" applyProtection="1">
      <alignment horizontal="center" wrapText="1"/>
      <protection/>
    </xf>
    <xf numFmtId="0" fontId="75" fillId="33" borderId="14" xfId="0" applyFont="1" applyFill="1" applyBorder="1" applyAlignment="1" applyProtection="1">
      <alignment horizontal="center" textRotation="90" wrapText="1"/>
      <protection/>
    </xf>
    <xf numFmtId="0" fontId="75" fillId="33" borderId="23" xfId="0" applyFont="1" applyFill="1" applyBorder="1" applyAlignment="1" applyProtection="1">
      <alignment horizontal="center" textRotation="90" wrapText="1"/>
      <protection/>
    </xf>
    <xf numFmtId="0" fontId="80" fillId="33" borderId="10" xfId="0" applyFont="1" applyFill="1" applyBorder="1" applyAlignment="1" applyProtection="1">
      <alignment horizontal="center" wrapText="1"/>
      <protection/>
    </xf>
    <xf numFmtId="0" fontId="24" fillId="33" borderId="10" xfId="0" applyFont="1" applyFill="1" applyBorder="1" applyAlignment="1" applyProtection="1">
      <alignment horizontal="center" vertical="center"/>
      <protection/>
    </xf>
    <xf numFmtId="0" fontId="24" fillId="33" borderId="10" xfId="0" applyFont="1" applyFill="1" applyBorder="1" applyAlignment="1" applyProtection="1">
      <alignment horizontal="center"/>
      <protection/>
    </xf>
    <xf numFmtId="0" fontId="28" fillId="33" borderId="10" xfId="0" applyFont="1" applyFill="1" applyBorder="1" applyAlignment="1" applyProtection="1">
      <alignment horizontal="center"/>
      <protection/>
    </xf>
    <xf numFmtId="0" fontId="24" fillId="33" borderId="10" xfId="0" applyFont="1" applyFill="1" applyBorder="1" applyAlignment="1" applyProtection="1">
      <alignment horizontal="center" wrapText="1"/>
      <protection/>
    </xf>
    <xf numFmtId="0" fontId="79" fillId="33" borderId="14" xfId="0" applyFont="1" applyFill="1" applyBorder="1" applyAlignment="1" applyProtection="1">
      <alignment horizontal="center" textRotation="90" wrapText="1"/>
      <protection/>
    </xf>
    <xf numFmtId="0" fontId="79" fillId="33" borderId="23" xfId="0" applyFont="1" applyFill="1" applyBorder="1" applyAlignment="1" applyProtection="1">
      <alignment horizontal="center" textRotation="90" wrapText="1"/>
      <protection/>
    </xf>
    <xf numFmtId="0" fontId="26" fillId="33" borderId="10" xfId="0" applyFont="1" applyFill="1" applyBorder="1" applyAlignment="1" applyProtection="1">
      <alignment horizontal="center" wrapText="1"/>
      <protection/>
    </xf>
    <xf numFmtId="0" fontId="77" fillId="33" borderId="10" xfId="0" applyFont="1" applyFill="1" applyBorder="1" applyAlignment="1" applyProtection="1">
      <alignment horizontal="center" wrapText="1"/>
      <protection/>
    </xf>
    <xf numFmtId="0" fontId="11" fillId="0" borderId="0" xfId="0" applyFont="1" applyFill="1" applyBorder="1" applyAlignment="1" applyProtection="1">
      <alignment/>
      <protection/>
    </xf>
    <xf numFmtId="0" fontId="89" fillId="0" borderId="0" xfId="0" applyFont="1" applyFill="1" applyBorder="1" applyAlignment="1">
      <alignment/>
    </xf>
    <xf numFmtId="0" fontId="11" fillId="9" borderId="11" xfId="0" applyFont="1" applyFill="1" applyBorder="1" applyAlignment="1" applyProtection="1">
      <alignment/>
      <protection/>
    </xf>
    <xf numFmtId="0" fontId="89" fillId="9" borderId="13" xfId="0" applyFont="1" applyFill="1" applyBorder="1" applyAlignment="1">
      <alignment/>
    </xf>
    <xf numFmtId="0" fontId="0" fillId="0" borderId="11" xfId="0" applyBorder="1" applyAlignment="1" applyProtection="1">
      <alignment wrapText="1"/>
      <protection/>
    </xf>
    <xf numFmtId="0" fontId="0" fillId="0" borderId="12" xfId="0" applyBorder="1" applyAlignment="1" applyProtection="1">
      <alignment wrapText="1"/>
      <protection/>
    </xf>
    <xf numFmtId="0" fontId="0" fillId="0" borderId="13" xfId="0" applyBorder="1" applyAlignment="1" applyProtection="1">
      <alignment wrapText="1"/>
      <protection/>
    </xf>
    <xf numFmtId="0" fontId="69" fillId="0" borderId="0" xfId="0" applyFont="1" applyAlignment="1" applyProtection="1">
      <alignment horizontal="center"/>
      <protection/>
    </xf>
    <xf numFmtId="0" fontId="0" fillId="0" borderId="0" xfId="0"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2">
    <dxf>
      <font>
        <color rgb="FFFF0000"/>
      </font>
    </dxf>
    <dxf>
      <font>
        <color rgb="FFFF0000"/>
      </font>
    </dxf>
    <dxf>
      <font>
        <color rgb="FFFF0000"/>
      </font>
    </dxf>
    <dxf>
      <font>
        <color rgb="FFFF0000"/>
      </font>
    </dxf>
    <dxf>
      <font>
        <strike val="0"/>
        <color theme="0" tint="-0.3499799966812134"/>
      </font>
    </dxf>
    <dxf>
      <font>
        <strike val="0"/>
        <color theme="0" tint="-0.3499799966812134"/>
      </font>
    </dxf>
    <dxf>
      <font>
        <b/>
        <i val="0"/>
        <color rgb="FF00B050"/>
      </font>
    </dxf>
    <dxf>
      <font>
        <b/>
        <i val="0"/>
        <color rgb="FFFF0000"/>
      </font>
    </dxf>
    <dxf>
      <font>
        <b/>
        <i val="0"/>
        <color rgb="FFFF0000"/>
      </font>
      <border/>
    </dxf>
    <dxf>
      <font>
        <b/>
        <i val="0"/>
        <color rgb="FF00B050"/>
      </font>
      <border/>
    </dxf>
    <dxf>
      <font>
        <strike val="0"/>
        <color theme="0" tint="-0.3499799966812134"/>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Overall Budget</a:t>
            </a:r>
          </a:p>
        </c:rich>
      </c:tx>
      <c:layout>
        <c:manualLayout>
          <c:xMode val="factor"/>
          <c:yMode val="factor"/>
          <c:x val="-0.00725"/>
          <c:y val="0"/>
        </c:manualLayout>
      </c:layout>
      <c:spPr>
        <a:noFill/>
        <a:ln w="3175">
          <a:noFill/>
        </a:ln>
      </c:spPr>
    </c:title>
    <c:view3D>
      <c:rotX val="30"/>
      <c:hPercent val="100"/>
      <c:rotY val="0"/>
      <c:depthPercent val="100"/>
      <c:rAngAx val="1"/>
    </c:view3D>
    <c:plotArea>
      <c:layout>
        <c:manualLayout>
          <c:xMode val="edge"/>
          <c:yMode val="edge"/>
          <c:x val="0.035"/>
          <c:y val="0.35"/>
          <c:w val="0.92625"/>
          <c:h val="0.3255"/>
        </c:manualLayout>
      </c:layout>
      <c:pie3DChart>
        <c:varyColors val="1"/>
        <c:ser>
          <c:idx val="0"/>
          <c:order val="0"/>
          <c:spPr>
            <a:solidFill>
              <a:srgbClr val="4472C4"/>
            </a:solidFill>
            <a:ln w="25400">
              <a:solidFill>
                <a:srgbClr val="FFFFFF"/>
              </a:solidFill>
            </a:ln>
          </c:spPr>
          <c:explosion val="34"/>
          <c:extLst>
            <c:ext xmlns:c14="http://schemas.microsoft.com/office/drawing/2007/8/2/chart" uri="{6F2FDCE9-48DA-4B69-8628-5D25D57E5C99}">
              <c14:invertSolidFillFmt>
                <c14:spPr>
                  <a:solidFill>
                    <a:srgbClr val="FFFFFF"/>
                  </a:solidFill>
                </c14:spPr>
              </c14:invertSolidFillFmt>
            </c:ext>
          </c:extLst>
          <c:dPt>
            <c:idx val="0"/>
            <c:spPr>
              <a:solidFill>
                <a:srgbClr val="4472C4"/>
              </a:solidFill>
              <a:ln w="25400">
                <a:solidFill>
                  <a:srgbClr val="FFFFFF"/>
                </a:solidFill>
              </a:ln>
            </c:spPr>
          </c:dPt>
          <c:dPt>
            <c:idx val="1"/>
            <c:spPr>
              <a:solidFill>
                <a:srgbClr val="ED7D31"/>
              </a:solidFill>
              <a:ln w="25400">
                <a:solidFill>
                  <a:srgbClr val="FFFFFF"/>
                </a:solidFill>
              </a:ln>
            </c:spPr>
          </c:dPt>
          <c:cat>
            <c:strRef>
              <c:f>Summary!$A$23:$A$24</c:f>
              <c:strCache/>
            </c:strRef>
          </c:cat>
          <c:val>
            <c:numRef>
              <c:f>Summary!$B$23:$B$24</c:f>
              <c:numCache/>
            </c:numRef>
          </c:val>
        </c:ser>
      </c:pie3DChart>
      <c:spPr>
        <a:noFill/>
        <a:ln>
          <a:noFill/>
        </a:ln>
      </c:spPr>
    </c:plotArea>
    <c:legend>
      <c:legendPos val="b"/>
      <c:layout>
        <c:manualLayout>
          <c:xMode val="edge"/>
          <c:yMode val="edge"/>
          <c:x val="0.2645"/>
          <c:y val="0.7875"/>
          <c:w val="0.46375"/>
          <c:h val="0.165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1266825</xdr:colOff>
      <xdr:row>15</xdr:row>
      <xdr:rowOff>171450</xdr:rowOff>
    </xdr:from>
    <xdr:ext cx="266700" cy="190500"/>
    <xdr:sp fLocksText="0">
      <xdr:nvSpPr>
        <xdr:cNvPr id="1" name="TextBox 1"/>
        <xdr:cNvSpPr txBox="1">
          <a:spLocks noChangeArrowheads="1"/>
        </xdr:cNvSpPr>
      </xdr:nvSpPr>
      <xdr:spPr>
        <a:xfrm rot="5679065">
          <a:off x="1266825" y="3419475"/>
          <a:ext cx="266700" cy="1905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3086100</xdr:colOff>
      <xdr:row>13</xdr:row>
      <xdr:rowOff>38100</xdr:rowOff>
    </xdr:from>
    <xdr:to>
      <xdr:col>2</xdr:col>
      <xdr:colOff>1562100</xdr:colOff>
      <xdr:row>20</xdr:row>
      <xdr:rowOff>142875</xdr:rowOff>
    </xdr:to>
    <xdr:graphicFrame>
      <xdr:nvGraphicFramePr>
        <xdr:cNvPr id="2" name="Chart 3"/>
        <xdr:cNvGraphicFramePr/>
      </xdr:nvGraphicFramePr>
      <xdr:xfrm>
        <a:off x="3086100" y="2952750"/>
        <a:ext cx="2714625" cy="1285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36"/>
  <sheetViews>
    <sheetView tabSelected="1" zoomScalePageLayoutView="0" workbookViewId="0" topLeftCell="A1">
      <selection activeCell="A1" sqref="A1"/>
    </sheetView>
  </sheetViews>
  <sheetFormatPr defaultColWidth="9.140625" defaultRowHeight="15"/>
  <cols>
    <col min="1" max="1" width="9.140625" style="3" customWidth="1"/>
    <col min="2" max="2" width="20.421875" style="3" customWidth="1"/>
    <col min="3" max="3" width="95.8515625" style="3" customWidth="1"/>
    <col min="4" max="16384" width="9.140625" style="3" customWidth="1"/>
  </cols>
  <sheetData>
    <row r="1" spans="1:8" s="32" customFormat="1" ht="25.5">
      <c r="A1" s="28" t="s">
        <v>0</v>
      </c>
      <c r="B1" s="29"/>
      <c r="C1" s="30"/>
      <c r="D1" s="31"/>
      <c r="E1" s="31"/>
      <c r="F1" s="31"/>
      <c r="G1" s="31"/>
      <c r="H1" s="31"/>
    </row>
    <row r="2" spans="1:8" s="32" customFormat="1" ht="12.75">
      <c r="A2" s="33"/>
      <c r="B2" s="34"/>
      <c r="C2" s="35"/>
      <c r="D2" s="31"/>
      <c r="E2" s="31"/>
      <c r="F2" s="31"/>
      <c r="G2" s="31"/>
      <c r="H2" s="31"/>
    </row>
    <row r="3" spans="1:8" s="32" customFormat="1" ht="12.75">
      <c r="A3" s="36"/>
      <c r="B3" s="37" t="s">
        <v>1</v>
      </c>
      <c r="C3" s="197"/>
      <c r="E3" s="31"/>
      <c r="F3" s="31"/>
      <c r="G3" s="31"/>
      <c r="H3" s="31"/>
    </row>
    <row r="4" spans="1:8" s="32" customFormat="1" ht="12.75">
      <c r="A4" s="36"/>
      <c r="B4" s="37" t="s">
        <v>2</v>
      </c>
      <c r="C4" s="197"/>
      <c r="E4" s="31"/>
      <c r="F4" s="31"/>
      <c r="G4" s="31"/>
      <c r="H4" s="31"/>
    </row>
    <row r="5" spans="1:8" s="32" customFormat="1" ht="12.75">
      <c r="A5" s="36"/>
      <c r="B5" s="37"/>
      <c r="C5" s="38"/>
      <c r="E5" s="31"/>
      <c r="F5" s="31"/>
      <c r="G5" s="31"/>
      <c r="H5" s="31"/>
    </row>
    <row r="6" spans="1:8" s="32" customFormat="1" ht="12.75">
      <c r="A6" s="39" t="s">
        <v>3</v>
      </c>
      <c r="B6" s="40"/>
      <c r="C6" s="38"/>
      <c r="E6" s="31"/>
      <c r="F6" s="31"/>
      <c r="G6" s="31"/>
      <c r="H6" s="31"/>
    </row>
    <row r="7" spans="1:8" s="32" customFormat="1" ht="12.75">
      <c r="A7" s="41"/>
      <c r="B7" s="40"/>
      <c r="C7" s="38"/>
      <c r="E7" s="31"/>
      <c r="F7" s="31"/>
      <c r="G7" s="31"/>
      <c r="H7" s="31"/>
    </row>
    <row r="8" spans="1:8" s="32" customFormat="1" ht="12.75">
      <c r="A8" s="36"/>
      <c r="B8" s="37" t="s">
        <v>4</v>
      </c>
      <c r="C8" s="200"/>
      <c r="E8" s="31"/>
      <c r="F8" s="31"/>
      <c r="G8" s="31"/>
      <c r="H8" s="31"/>
    </row>
    <row r="9" spans="1:8" s="32" customFormat="1" ht="12.75">
      <c r="A9" s="36"/>
      <c r="B9" s="37" t="s">
        <v>5</v>
      </c>
      <c r="C9" s="200"/>
      <c r="E9" s="31"/>
      <c r="F9" s="31"/>
      <c r="G9" s="31"/>
      <c r="H9" s="31"/>
    </row>
    <row r="10" spans="1:8" s="32" customFormat="1" ht="12.75">
      <c r="A10" s="36"/>
      <c r="B10" s="40"/>
      <c r="C10" s="196"/>
      <c r="E10" s="31"/>
      <c r="F10" s="31"/>
      <c r="G10" s="31"/>
      <c r="H10" s="31"/>
    </row>
    <row r="11" spans="1:8" s="32" customFormat="1" ht="12.75">
      <c r="A11" s="36"/>
      <c r="B11" s="42" t="s">
        <v>6</v>
      </c>
      <c r="C11" s="199" t="str">
        <f>CONCATENATE("DJJBid",C4,"_",SUBSTITUTE(C3," ",""),"_AttachmentH_v",C8,".xlsx")</f>
        <v>DJJBid__AttachmentH_v.xlsx</v>
      </c>
      <c r="E11" s="31"/>
      <c r="F11" s="31"/>
      <c r="G11" s="31"/>
      <c r="H11" s="31"/>
    </row>
    <row r="12" spans="1:8" s="32" customFormat="1" ht="15">
      <c r="A12" s="36"/>
      <c r="B12" s="43"/>
      <c r="C12" s="44"/>
      <c r="E12" s="31"/>
      <c r="F12" s="31"/>
      <c r="G12" s="31"/>
      <c r="H12" s="31"/>
    </row>
    <row r="13" spans="1:8" s="32" customFormat="1" ht="12.75">
      <c r="A13" s="36"/>
      <c r="B13" s="42" t="s">
        <v>7</v>
      </c>
      <c r="C13" s="198" t="str">
        <f ca="1">MID(CELL("filename"),FIND("[",CELL("filename"))+1,FIND("]",CELL("filename"))-FIND("[",CELL("filename"))-1)</f>
        <v>10698_RFP_Attachment_H_Budget_October_2020.xls</v>
      </c>
      <c r="E13" s="31"/>
      <c r="F13" s="31"/>
      <c r="G13" s="31"/>
      <c r="H13" s="31"/>
    </row>
    <row r="14" spans="1:8" s="32" customFormat="1" ht="15">
      <c r="A14" s="36"/>
      <c r="B14" s="43"/>
      <c r="C14" s="45" t="s">
        <v>8</v>
      </c>
      <c r="E14" s="31"/>
      <c r="F14" s="31"/>
      <c r="G14" s="31"/>
      <c r="H14" s="31"/>
    </row>
    <row r="15" spans="1:8" s="32" customFormat="1" ht="15">
      <c r="A15" s="36"/>
      <c r="B15" s="43"/>
      <c r="C15" s="46"/>
      <c r="E15" s="31"/>
      <c r="F15" s="31"/>
      <c r="G15" s="31"/>
      <c r="H15" s="31"/>
    </row>
    <row r="16" spans="1:8" s="32" customFormat="1" ht="12.75">
      <c r="A16" s="47"/>
      <c r="B16" s="48"/>
      <c r="C16" s="49"/>
      <c r="E16" s="31"/>
      <c r="F16" s="31"/>
      <c r="G16" s="31"/>
      <c r="H16" s="31"/>
    </row>
    <row r="17" spans="1:8" s="32" customFormat="1" ht="12.75">
      <c r="A17" s="31"/>
      <c r="B17" s="31"/>
      <c r="C17" s="31"/>
      <c r="D17" s="31"/>
      <c r="E17" s="31"/>
      <c r="F17" s="31"/>
      <c r="G17" s="31"/>
      <c r="H17" s="31"/>
    </row>
    <row r="18" spans="1:8" s="32" customFormat="1" ht="17.25">
      <c r="A18" s="211" t="s">
        <v>9</v>
      </c>
      <c r="B18" s="212"/>
      <c r="C18" s="213"/>
      <c r="D18" s="31"/>
      <c r="E18" s="31"/>
      <c r="F18" s="31"/>
      <c r="G18" s="31"/>
      <c r="H18" s="31"/>
    </row>
    <row r="19" spans="1:8" s="32" customFormat="1" ht="12.75">
      <c r="A19" s="31"/>
      <c r="B19" s="31"/>
      <c r="C19" s="31"/>
      <c r="D19" s="31"/>
      <c r="E19" s="31"/>
      <c r="F19" s="31"/>
      <c r="G19" s="31"/>
      <c r="H19" s="31"/>
    </row>
    <row r="20" spans="1:3" ht="90" customHeight="1">
      <c r="A20" s="215" t="s">
        <v>10</v>
      </c>
      <c r="B20" s="215"/>
      <c r="C20" s="215"/>
    </row>
    <row r="21" spans="1:3" ht="15">
      <c r="A21" s="202"/>
      <c r="B21" s="202"/>
      <c r="C21" s="202"/>
    </row>
    <row r="22" spans="1:3" ht="45.75" customHeight="1">
      <c r="A22" s="216" t="s">
        <v>11</v>
      </c>
      <c r="B22" s="216"/>
      <c r="C22" s="216"/>
    </row>
    <row r="23" spans="1:3" ht="15">
      <c r="A23" s="50"/>
      <c r="B23" s="50"/>
      <c r="C23" s="50"/>
    </row>
    <row r="24" spans="1:3" ht="191.25" customHeight="1">
      <c r="A24" s="215" t="s">
        <v>12</v>
      </c>
      <c r="B24" s="215"/>
      <c r="C24" s="215"/>
    </row>
    <row r="25" spans="1:3" ht="48.75" customHeight="1">
      <c r="A25" s="217" t="s">
        <v>13</v>
      </c>
      <c r="B25" s="215"/>
      <c r="C25" s="215"/>
    </row>
    <row r="26" spans="1:3" ht="15">
      <c r="A26" s="50"/>
      <c r="B26" s="50"/>
      <c r="C26" s="50"/>
    </row>
    <row r="27" spans="1:3" ht="49.5" customHeight="1">
      <c r="A27" s="217" t="s">
        <v>14</v>
      </c>
      <c r="B27" s="215"/>
      <c r="C27" s="215"/>
    </row>
    <row r="28" spans="1:8" s="32" customFormat="1" ht="12.75">
      <c r="A28" s="51"/>
      <c r="B28" s="51"/>
      <c r="C28" s="51"/>
      <c r="D28" s="31"/>
      <c r="E28" s="31"/>
      <c r="F28" s="31"/>
      <c r="G28" s="31"/>
      <c r="H28" s="31"/>
    </row>
    <row r="29" spans="1:4" ht="170.25" customHeight="1">
      <c r="A29" s="214" t="s">
        <v>15</v>
      </c>
      <c r="B29" s="214"/>
      <c r="C29" s="214"/>
      <c r="D29" s="52"/>
    </row>
    <row r="30" spans="1:3" ht="15">
      <c r="A30" s="53"/>
      <c r="B30" s="53"/>
      <c r="C30" s="53"/>
    </row>
    <row r="31" spans="1:3" ht="15">
      <c r="A31" s="187" t="s">
        <v>16</v>
      </c>
      <c r="B31" s="188"/>
      <c r="C31" s="188"/>
    </row>
    <row r="32" spans="1:3" ht="15">
      <c r="A32" s="188"/>
      <c r="B32" s="188"/>
      <c r="C32" s="188"/>
    </row>
    <row r="33" spans="1:3" ht="15">
      <c r="A33" s="188" t="s">
        <v>17</v>
      </c>
      <c r="B33" s="188"/>
      <c r="C33" s="188"/>
    </row>
    <row r="34" spans="1:3" ht="15">
      <c r="A34" s="188" t="s">
        <v>18</v>
      </c>
      <c r="B34" s="188"/>
      <c r="C34" s="188"/>
    </row>
    <row r="35" spans="1:3" ht="15">
      <c r="A35" s="188"/>
      <c r="B35" s="188"/>
      <c r="C35" s="188"/>
    </row>
    <row r="36" spans="1:3" ht="15">
      <c r="A36" s="188"/>
      <c r="B36" s="188"/>
      <c r="C36" s="188"/>
    </row>
  </sheetData>
  <sheetProtection sheet="1" objects="1" scenarios="1"/>
  <mergeCells count="7">
    <mergeCell ref="A18:C18"/>
    <mergeCell ref="A29:C29"/>
    <mergeCell ref="A20:C20"/>
    <mergeCell ref="A22:C22"/>
    <mergeCell ref="A24:C24"/>
    <mergeCell ref="A25:C25"/>
    <mergeCell ref="A27:C27"/>
  </mergeCells>
  <conditionalFormatting sqref="C13">
    <cfRule type="expression" priority="6" dxfId="8">
      <formula>$C$13&lt;&gt;$C$11</formula>
    </cfRule>
    <cfRule type="expression" priority="7" dxfId="9">
      <formula>$C$13=$C$11</formula>
    </cfRule>
  </conditionalFormatting>
  <conditionalFormatting sqref="C3:C5">
    <cfRule type="expression" priority="5" dxfId="10">
      <formula>LEFT(C3,1)="&lt;"</formula>
    </cfRule>
  </conditionalFormatting>
  <conditionalFormatting sqref="C8:C9">
    <cfRule type="expression" priority="4" dxfId="10">
      <formula>LEFT(C8,1)="&lt;"</formula>
    </cfRule>
  </conditionalFormatting>
  <printOptions/>
  <pageMargins left="0.25" right="0.25" top="0.75" bottom="0.75" header="0.3" footer="0.3"/>
  <pageSetup horizontalDpi="300" verticalDpi="300" orientation="landscape" r:id="rId1"/>
  <headerFooter>
    <oddFooter>&amp;CPage &amp;P of &amp;N&amp;Rattachment-h-budget-march-2020</oddFooter>
  </headerFooter>
</worksheet>
</file>

<file path=xl/worksheets/sheet2.xml><?xml version="1.0" encoding="utf-8"?>
<worksheet xmlns="http://schemas.openxmlformats.org/spreadsheetml/2006/main" xmlns:r="http://schemas.openxmlformats.org/officeDocument/2006/relationships">
  <dimension ref="A1:J23"/>
  <sheetViews>
    <sheetView zoomScalePageLayoutView="0" workbookViewId="0" topLeftCell="A1">
      <selection activeCell="H8" sqref="H8"/>
    </sheetView>
  </sheetViews>
  <sheetFormatPr defaultColWidth="9.140625" defaultRowHeight="15"/>
  <cols>
    <col min="1" max="1" width="11.57421875" style="3" customWidth="1"/>
    <col min="2" max="6" width="9.140625" style="3" customWidth="1"/>
    <col min="7" max="7" width="35.8515625" style="3" customWidth="1"/>
    <col min="8" max="8" width="19.00390625" style="3" customWidth="1"/>
    <col min="9" max="16384" width="9.140625" style="3" customWidth="1"/>
  </cols>
  <sheetData>
    <row r="1" spans="1:9" ht="15">
      <c r="A1" s="1" t="str">
        <f>CONCATENATE("DJJ Solicitation #: ",'Provider Info &amp; Instructions'!$C$4)</f>
        <v>DJJ Solicitation #: </v>
      </c>
      <c r="I1" s="2" t="str">
        <f>CONCATENATE('Provider Info &amp; Instructions'!$C$3," v",'Provider Info &amp; Instructions'!$C$8)</f>
        <v> v</v>
      </c>
    </row>
    <row r="2" spans="1:10" ht="18.75">
      <c r="A2" s="228" t="s">
        <v>19</v>
      </c>
      <c r="B2" s="228"/>
      <c r="C2" s="228"/>
      <c r="D2" s="228"/>
      <c r="E2" s="228"/>
      <c r="F2" s="228"/>
      <c r="G2" s="228"/>
      <c r="H2" s="228"/>
      <c r="I2" s="80"/>
      <c r="J2" s="80"/>
    </row>
    <row r="3" spans="1:10" ht="18.75">
      <c r="A3" s="203"/>
      <c r="B3" s="203"/>
      <c r="C3" s="203"/>
      <c r="D3" s="203"/>
      <c r="E3" s="203"/>
      <c r="F3" s="203"/>
      <c r="G3" s="203"/>
      <c r="H3" s="203"/>
      <c r="I3" s="80"/>
      <c r="J3" s="80"/>
    </row>
    <row r="4" spans="1:10" ht="46.5" customHeight="1">
      <c r="A4" s="232" t="s">
        <v>20</v>
      </c>
      <c r="B4" s="233"/>
      <c r="C4" s="233"/>
      <c r="D4" s="233"/>
      <c r="E4" s="233"/>
      <c r="F4" s="233"/>
      <c r="G4" s="233"/>
      <c r="H4" s="234"/>
      <c r="I4" s="80"/>
      <c r="J4" s="80"/>
    </row>
    <row r="6" spans="1:8" ht="57.75" customHeight="1">
      <c r="A6" s="60" t="s">
        <v>21</v>
      </c>
      <c r="B6" s="229" t="s">
        <v>22</v>
      </c>
      <c r="C6" s="230"/>
      <c r="D6" s="230"/>
      <c r="E6" s="230"/>
      <c r="F6" s="230"/>
      <c r="G6" s="231"/>
      <c r="H6" s="84" t="s">
        <v>23</v>
      </c>
    </row>
    <row r="7" spans="1:8" ht="15">
      <c r="A7" s="82"/>
      <c r="B7" s="225" t="s">
        <v>24</v>
      </c>
      <c r="C7" s="226"/>
      <c r="D7" s="226"/>
      <c r="E7" s="226"/>
      <c r="F7" s="226"/>
      <c r="G7" s="227"/>
      <c r="H7" s="82"/>
    </row>
    <row r="8" spans="1:8" ht="15">
      <c r="A8" s="65">
        <v>1</v>
      </c>
      <c r="B8" s="218" t="s">
        <v>25</v>
      </c>
      <c r="C8" s="219"/>
      <c r="D8" s="219"/>
      <c r="E8" s="219"/>
      <c r="F8" s="219"/>
      <c r="G8" s="220"/>
      <c r="H8" s="83">
        <v>0</v>
      </c>
    </row>
    <row r="9" spans="1:8" ht="15">
      <c r="A9" s="65">
        <v>2</v>
      </c>
      <c r="B9" s="218" t="s">
        <v>26</v>
      </c>
      <c r="C9" s="219"/>
      <c r="D9" s="219"/>
      <c r="E9" s="219"/>
      <c r="F9" s="219"/>
      <c r="G9" s="220"/>
      <c r="H9" s="83">
        <v>0</v>
      </c>
    </row>
    <row r="10" spans="1:8" ht="15">
      <c r="A10" s="65">
        <v>3</v>
      </c>
      <c r="B10" s="218" t="s">
        <v>27</v>
      </c>
      <c r="C10" s="219"/>
      <c r="D10" s="219"/>
      <c r="E10" s="219"/>
      <c r="F10" s="219"/>
      <c r="G10" s="220"/>
      <c r="H10" s="83">
        <v>0</v>
      </c>
    </row>
    <row r="11" spans="1:8" ht="15">
      <c r="A11" s="65">
        <v>4</v>
      </c>
      <c r="B11" s="218" t="s">
        <v>28</v>
      </c>
      <c r="C11" s="219"/>
      <c r="D11" s="219"/>
      <c r="E11" s="219"/>
      <c r="F11" s="219"/>
      <c r="G11" s="220"/>
      <c r="H11" s="83">
        <v>0</v>
      </c>
    </row>
    <row r="12" spans="1:8" ht="15">
      <c r="A12" s="65">
        <v>5</v>
      </c>
      <c r="B12" s="218" t="s">
        <v>29</v>
      </c>
      <c r="C12" s="219"/>
      <c r="D12" s="219"/>
      <c r="E12" s="219"/>
      <c r="F12" s="219"/>
      <c r="G12" s="220"/>
      <c r="H12" s="83">
        <v>0</v>
      </c>
    </row>
    <row r="13" spans="1:8" ht="15">
      <c r="A13" s="82"/>
      <c r="B13" s="225" t="s">
        <v>30</v>
      </c>
      <c r="C13" s="226"/>
      <c r="D13" s="226"/>
      <c r="E13" s="226"/>
      <c r="F13" s="226"/>
      <c r="G13" s="227"/>
      <c r="H13" s="82"/>
    </row>
    <row r="14" spans="1:8" ht="15">
      <c r="A14" s="65">
        <v>6</v>
      </c>
      <c r="B14" s="218" t="s">
        <v>31</v>
      </c>
      <c r="C14" s="219"/>
      <c r="D14" s="219"/>
      <c r="E14" s="219"/>
      <c r="F14" s="219"/>
      <c r="G14" s="220"/>
      <c r="H14" s="83">
        <v>0</v>
      </c>
    </row>
    <row r="15" spans="1:8" ht="15">
      <c r="A15" s="65">
        <v>7</v>
      </c>
      <c r="B15" s="218" t="s">
        <v>32</v>
      </c>
      <c r="C15" s="219"/>
      <c r="D15" s="219"/>
      <c r="E15" s="219"/>
      <c r="F15" s="219"/>
      <c r="G15" s="220"/>
      <c r="H15" s="83">
        <v>0</v>
      </c>
    </row>
    <row r="16" spans="1:8" ht="15">
      <c r="A16" s="65">
        <v>8</v>
      </c>
      <c r="B16" s="218" t="s">
        <v>33</v>
      </c>
      <c r="C16" s="219"/>
      <c r="D16" s="219"/>
      <c r="E16" s="219"/>
      <c r="F16" s="219"/>
      <c r="G16" s="220"/>
      <c r="H16" s="83">
        <v>0</v>
      </c>
    </row>
    <row r="17" spans="1:8" ht="15">
      <c r="A17" s="65">
        <v>9</v>
      </c>
      <c r="B17" s="218" t="s">
        <v>34</v>
      </c>
      <c r="C17" s="219"/>
      <c r="D17" s="219"/>
      <c r="E17" s="219"/>
      <c r="F17" s="219"/>
      <c r="G17" s="220"/>
      <c r="H17" s="83">
        <v>0</v>
      </c>
    </row>
    <row r="18" spans="1:8" ht="15">
      <c r="A18" s="82"/>
      <c r="B18" s="225" t="s">
        <v>35</v>
      </c>
      <c r="C18" s="226"/>
      <c r="D18" s="226"/>
      <c r="E18" s="226"/>
      <c r="F18" s="226"/>
      <c r="G18" s="227"/>
      <c r="H18" s="82"/>
    </row>
    <row r="19" spans="1:8" ht="15">
      <c r="A19" s="65">
        <v>10</v>
      </c>
      <c r="B19" s="218" t="s">
        <v>36</v>
      </c>
      <c r="C19" s="219"/>
      <c r="D19" s="219"/>
      <c r="E19" s="219"/>
      <c r="F19" s="219"/>
      <c r="G19" s="220"/>
      <c r="H19" s="83">
        <v>0</v>
      </c>
    </row>
    <row r="20" spans="1:8" ht="15">
      <c r="A20" s="65">
        <v>11</v>
      </c>
      <c r="B20" s="218" t="s">
        <v>37</v>
      </c>
      <c r="C20" s="219"/>
      <c r="D20" s="219"/>
      <c r="E20" s="219"/>
      <c r="F20" s="219"/>
      <c r="G20" s="220"/>
      <c r="H20" s="83">
        <v>0</v>
      </c>
    </row>
    <row r="21" spans="1:8" ht="15">
      <c r="A21" s="65">
        <v>12</v>
      </c>
      <c r="B21" s="218" t="s">
        <v>38</v>
      </c>
      <c r="C21" s="219"/>
      <c r="D21" s="219"/>
      <c r="E21" s="219"/>
      <c r="F21" s="219"/>
      <c r="G21" s="220"/>
      <c r="H21" s="83">
        <v>0</v>
      </c>
    </row>
    <row r="22" spans="1:8" ht="15">
      <c r="A22" s="25"/>
      <c r="B22" s="221" t="s">
        <v>23</v>
      </c>
      <c r="C22" s="222"/>
      <c r="D22" s="222"/>
      <c r="E22" s="223"/>
      <c r="F22" s="223"/>
      <c r="G22" s="224"/>
      <c r="H22" s="85">
        <f>SUM(H7:H21)</f>
        <v>0</v>
      </c>
    </row>
    <row r="23" ht="15">
      <c r="H23" s="81"/>
    </row>
  </sheetData>
  <sheetProtection sheet="1" objects="1" scenarios="1" selectLockedCells="1"/>
  <mergeCells count="19">
    <mergeCell ref="A2:H2"/>
    <mergeCell ref="B9:G9"/>
    <mergeCell ref="B8:G8"/>
    <mergeCell ref="B7:G7"/>
    <mergeCell ref="B6:G6"/>
    <mergeCell ref="A4:H4"/>
    <mergeCell ref="B10:G10"/>
    <mergeCell ref="B21:G21"/>
    <mergeCell ref="B22:G22"/>
    <mergeCell ref="B11:G11"/>
    <mergeCell ref="B12:G12"/>
    <mergeCell ref="B13:G13"/>
    <mergeCell ref="B14:G14"/>
    <mergeCell ref="B15:G15"/>
    <mergeCell ref="B16:G16"/>
    <mergeCell ref="B20:G20"/>
    <mergeCell ref="B19:G19"/>
    <mergeCell ref="B18:G18"/>
    <mergeCell ref="B17:G17"/>
  </mergeCells>
  <printOptions/>
  <pageMargins left="0.7" right="0.7" top="0.75" bottom="0.75" header="0.3" footer="0.3"/>
  <pageSetup horizontalDpi="300" verticalDpi="300" orientation="landscape" r:id="rId1"/>
  <headerFooter>
    <oddFooter>&amp;CPage &amp;P of &amp;N&amp;Rattachment-h-budget-march-2020</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54"/>
  <sheetViews>
    <sheetView zoomScalePageLayoutView="0" workbookViewId="0" topLeftCell="A1">
      <selection activeCell="C7" sqref="C7"/>
    </sheetView>
  </sheetViews>
  <sheetFormatPr defaultColWidth="9.140625" defaultRowHeight="15"/>
  <cols>
    <col min="1" max="1" width="9.140625" style="5" customWidth="1"/>
    <col min="2" max="2" width="52.8515625" style="3" customWidth="1"/>
    <col min="3" max="4" width="10.7109375" style="3" customWidth="1"/>
    <col min="5" max="5" width="10.7109375" style="5" customWidth="1"/>
    <col min="6" max="6" width="15.7109375" style="61" customWidth="1"/>
    <col min="7" max="7" width="11.28125" style="3" customWidth="1"/>
    <col min="8" max="8" width="15.7109375" style="3" customWidth="1"/>
    <col min="9" max="16384" width="9.140625" style="3" customWidth="1"/>
  </cols>
  <sheetData>
    <row r="1" spans="1:8" ht="15">
      <c r="A1" s="1" t="str">
        <f>CONCATENATE("DJJ Solicitation #: ",'Provider Info &amp; Instructions'!$C$4)</f>
        <v>DJJ Solicitation #: </v>
      </c>
      <c r="H1" s="2" t="str">
        <f>CONCATENATE('Provider Info &amp; Instructions'!$C$3," v",'Provider Info &amp; Instructions'!$C$8)</f>
        <v> v</v>
      </c>
    </row>
    <row r="2" spans="1:8" ht="18.75">
      <c r="A2" s="228" t="s">
        <v>39</v>
      </c>
      <c r="B2" s="228"/>
      <c r="C2" s="228"/>
      <c r="D2" s="228"/>
      <c r="E2" s="228"/>
      <c r="F2" s="228"/>
      <c r="G2" s="228"/>
      <c r="H2" s="228"/>
    </row>
    <row r="4" spans="1:8" s="6" customFormat="1" ht="15">
      <c r="A4" s="9" t="s">
        <v>40</v>
      </c>
      <c r="B4" s="12" t="s">
        <v>22</v>
      </c>
      <c r="C4" s="13" t="s">
        <v>41</v>
      </c>
      <c r="D4" s="14"/>
      <c r="E4" s="15"/>
      <c r="F4" s="62"/>
      <c r="G4" s="14"/>
      <c r="H4" s="16"/>
    </row>
    <row r="5" spans="1:8" s="6" customFormat="1" ht="31.5" customHeight="1">
      <c r="A5" s="10"/>
      <c r="B5" s="17"/>
      <c r="C5" s="18" t="s">
        <v>42</v>
      </c>
      <c r="D5" s="18"/>
      <c r="E5" s="19" t="s">
        <v>43</v>
      </c>
      <c r="F5" s="20" t="s">
        <v>44</v>
      </c>
      <c r="G5" s="19" t="s">
        <v>45</v>
      </c>
      <c r="H5" s="21"/>
    </row>
    <row r="6" spans="1:8" s="6" customFormat="1" ht="18" customHeight="1">
      <c r="A6" s="10"/>
      <c r="B6" s="22" t="s">
        <v>46</v>
      </c>
      <c r="C6" s="11" t="s">
        <v>47</v>
      </c>
      <c r="D6" s="11" t="s">
        <v>48</v>
      </c>
      <c r="E6" s="21" t="s">
        <v>49</v>
      </c>
      <c r="F6" s="20" t="s">
        <v>50</v>
      </c>
      <c r="G6" s="19" t="s">
        <v>51</v>
      </c>
      <c r="H6" s="21" t="s">
        <v>23</v>
      </c>
    </row>
    <row r="7" spans="1:8" s="86" customFormat="1" ht="12.75" customHeight="1">
      <c r="A7" s="65">
        <v>1</v>
      </c>
      <c r="B7" s="87"/>
      <c r="C7" s="88"/>
      <c r="D7" s="87"/>
      <c r="E7" s="89"/>
      <c r="F7" s="90">
        <f aca="true" t="shared" si="0" ref="F7:F12">SUM(H7-G7)</f>
        <v>0</v>
      </c>
      <c r="G7" s="154"/>
      <c r="H7" s="90">
        <f aca="true" t="shared" si="1" ref="H7:H12">SUM(C7*E7)</f>
        <v>0</v>
      </c>
    </row>
    <row r="8" spans="1:8" s="86" customFormat="1" ht="12.75" customHeight="1">
      <c r="A8" s="65">
        <f>A7+1</f>
        <v>2</v>
      </c>
      <c r="B8" s="87"/>
      <c r="C8" s="88"/>
      <c r="D8" s="87"/>
      <c r="E8" s="89"/>
      <c r="F8" s="90">
        <f t="shared" si="0"/>
        <v>0</v>
      </c>
      <c r="G8" s="154"/>
      <c r="H8" s="90">
        <f t="shared" si="1"/>
        <v>0</v>
      </c>
    </row>
    <row r="9" spans="1:8" s="86" customFormat="1" ht="12.75" customHeight="1">
      <c r="A9" s="65">
        <f>A8+1</f>
        <v>3</v>
      </c>
      <c r="B9" s="87"/>
      <c r="C9" s="88"/>
      <c r="D9" s="87"/>
      <c r="E9" s="89"/>
      <c r="F9" s="90">
        <f t="shared" si="0"/>
        <v>0</v>
      </c>
      <c r="G9" s="154"/>
      <c r="H9" s="90">
        <f t="shared" si="1"/>
        <v>0</v>
      </c>
    </row>
    <row r="10" spans="1:8" s="86" customFormat="1" ht="12.75" customHeight="1">
      <c r="A10" s="65">
        <f>A9+1</f>
        <v>4</v>
      </c>
      <c r="B10" s="87"/>
      <c r="C10" s="88"/>
      <c r="D10" s="87"/>
      <c r="E10" s="89"/>
      <c r="F10" s="90">
        <f t="shared" si="0"/>
        <v>0</v>
      </c>
      <c r="G10" s="154"/>
      <c r="H10" s="90">
        <f t="shared" si="1"/>
        <v>0</v>
      </c>
    </row>
    <row r="11" spans="1:8" s="86" customFormat="1" ht="12.75" customHeight="1">
      <c r="A11" s="65">
        <f>A10+1</f>
        <v>5</v>
      </c>
      <c r="B11" s="87"/>
      <c r="C11" s="88"/>
      <c r="D11" s="87"/>
      <c r="E11" s="89"/>
      <c r="F11" s="90">
        <f t="shared" si="0"/>
        <v>0</v>
      </c>
      <c r="G11" s="154"/>
      <c r="H11" s="90">
        <f t="shared" si="1"/>
        <v>0</v>
      </c>
    </row>
    <row r="12" spans="1:8" s="86" customFormat="1" ht="12.75" customHeight="1">
      <c r="A12" s="65">
        <f>A11+1</f>
        <v>6</v>
      </c>
      <c r="B12" s="87"/>
      <c r="C12" s="88"/>
      <c r="D12" s="87"/>
      <c r="E12" s="89"/>
      <c r="F12" s="90">
        <f t="shared" si="0"/>
        <v>0</v>
      </c>
      <c r="G12" s="154"/>
      <c r="H12" s="90">
        <f t="shared" si="1"/>
        <v>0</v>
      </c>
    </row>
    <row r="13" spans="1:8" s="6" customFormat="1" ht="15">
      <c r="A13" s="64"/>
      <c r="B13" s="57" t="s">
        <v>52</v>
      </c>
      <c r="C13" s="58"/>
      <c r="D13" s="59"/>
      <c r="E13" s="79"/>
      <c r="F13" s="56">
        <f>SUM(F7:F12)</f>
        <v>0</v>
      </c>
      <c r="G13" s="56">
        <f>SUM(G7:G12)</f>
        <v>0</v>
      </c>
      <c r="H13" s="56">
        <f>SUM(H7:H12)</f>
        <v>0</v>
      </c>
    </row>
    <row r="14" spans="1:8" s="86" customFormat="1" ht="9" customHeight="1">
      <c r="A14" s="65"/>
      <c r="B14" s="91"/>
      <c r="C14" s="92"/>
      <c r="D14" s="93"/>
      <c r="E14" s="94"/>
      <c r="F14" s="95"/>
      <c r="G14" s="95"/>
      <c r="H14" s="90"/>
    </row>
    <row r="15" spans="1:8" s="6" customFormat="1" ht="15">
      <c r="A15" s="64"/>
      <c r="B15" s="57" t="s">
        <v>53</v>
      </c>
      <c r="C15" s="58"/>
      <c r="D15" s="58"/>
      <c r="E15" s="58"/>
      <c r="F15" s="58"/>
      <c r="G15" s="58"/>
      <c r="H15" s="55"/>
    </row>
    <row r="16" spans="1:8" s="70" customFormat="1" ht="12.75" customHeight="1">
      <c r="A16" s="65">
        <v>7</v>
      </c>
      <c r="B16" s="66" t="s">
        <v>54</v>
      </c>
      <c r="C16" s="67"/>
      <c r="D16" s="68"/>
      <c r="E16" s="96"/>
      <c r="F16" s="97">
        <f>SUM(H16-G16)</f>
        <v>0</v>
      </c>
      <c r="G16" s="69"/>
      <c r="H16" s="98">
        <f aca="true" t="shared" si="2" ref="H16:H52">C16*E16</f>
        <v>0</v>
      </c>
    </row>
    <row r="17" spans="1:8" s="70" customFormat="1" ht="12.75" customHeight="1">
      <c r="A17" s="65">
        <f>A16+1</f>
        <v>8</v>
      </c>
      <c r="B17" s="66" t="s">
        <v>55</v>
      </c>
      <c r="C17" s="67"/>
      <c r="D17" s="68"/>
      <c r="E17" s="96"/>
      <c r="F17" s="97">
        <f aca="true" t="shared" si="3" ref="F17:F52">SUM(H17-G17)</f>
        <v>0</v>
      </c>
      <c r="G17" s="69"/>
      <c r="H17" s="98">
        <f t="shared" si="2"/>
        <v>0</v>
      </c>
    </row>
    <row r="18" spans="1:8" s="70" customFormat="1" ht="12.75" customHeight="1">
      <c r="A18" s="65">
        <f aca="true" t="shared" si="4" ref="A18:A52">A17+1</f>
        <v>9</v>
      </c>
      <c r="B18" s="71" t="s">
        <v>56</v>
      </c>
      <c r="C18" s="72"/>
      <c r="D18" s="68"/>
      <c r="E18" s="76"/>
      <c r="F18" s="97">
        <f t="shared" si="3"/>
        <v>0</v>
      </c>
      <c r="G18" s="72"/>
      <c r="H18" s="98">
        <f t="shared" si="2"/>
        <v>0</v>
      </c>
    </row>
    <row r="19" spans="1:8" s="70" customFormat="1" ht="12.75" customHeight="1">
      <c r="A19" s="65">
        <f t="shared" si="4"/>
        <v>10</v>
      </c>
      <c r="B19" s="71" t="s">
        <v>57</v>
      </c>
      <c r="C19" s="72"/>
      <c r="D19" s="68"/>
      <c r="E19" s="76"/>
      <c r="F19" s="97">
        <f t="shared" si="3"/>
        <v>0</v>
      </c>
      <c r="G19" s="72"/>
      <c r="H19" s="98">
        <f t="shared" si="2"/>
        <v>0</v>
      </c>
    </row>
    <row r="20" spans="1:8" s="70" customFormat="1" ht="12.75" customHeight="1">
      <c r="A20" s="65">
        <f t="shared" si="4"/>
        <v>11</v>
      </c>
      <c r="B20" s="73" t="s">
        <v>58</v>
      </c>
      <c r="C20" s="72"/>
      <c r="D20" s="68"/>
      <c r="E20" s="76"/>
      <c r="F20" s="97">
        <f t="shared" si="3"/>
        <v>0</v>
      </c>
      <c r="G20" s="72"/>
      <c r="H20" s="98">
        <f t="shared" si="2"/>
        <v>0</v>
      </c>
    </row>
    <row r="21" spans="1:8" s="70" customFormat="1" ht="12.75" customHeight="1">
      <c r="A21" s="65">
        <f t="shared" si="4"/>
        <v>12</v>
      </c>
      <c r="B21" s="71" t="s">
        <v>59</v>
      </c>
      <c r="C21" s="72"/>
      <c r="D21" s="68"/>
      <c r="E21" s="76"/>
      <c r="F21" s="97">
        <f t="shared" si="3"/>
        <v>0</v>
      </c>
      <c r="G21" s="72"/>
      <c r="H21" s="98">
        <f t="shared" si="2"/>
        <v>0</v>
      </c>
    </row>
    <row r="22" spans="1:8" s="70" customFormat="1" ht="12.75" customHeight="1">
      <c r="A22" s="65">
        <f t="shared" si="4"/>
        <v>13</v>
      </c>
      <c r="B22" s="71" t="s">
        <v>60</v>
      </c>
      <c r="C22" s="74"/>
      <c r="D22" s="75"/>
      <c r="E22" s="76"/>
      <c r="F22" s="97">
        <f t="shared" si="3"/>
        <v>0</v>
      </c>
      <c r="G22" s="72"/>
      <c r="H22" s="98">
        <f t="shared" si="2"/>
        <v>0</v>
      </c>
    </row>
    <row r="23" spans="1:8" s="70" customFormat="1" ht="12.75" customHeight="1">
      <c r="A23" s="65">
        <f t="shared" si="4"/>
        <v>14</v>
      </c>
      <c r="B23" s="71" t="s">
        <v>61</v>
      </c>
      <c r="C23" s="74"/>
      <c r="D23" s="75"/>
      <c r="E23" s="76"/>
      <c r="F23" s="97">
        <f t="shared" si="3"/>
        <v>0</v>
      </c>
      <c r="G23" s="72"/>
      <c r="H23" s="98">
        <f t="shared" si="2"/>
        <v>0</v>
      </c>
    </row>
    <row r="24" spans="1:8" s="70" customFormat="1" ht="12.75" customHeight="1">
      <c r="A24" s="65">
        <f t="shared" si="4"/>
        <v>15</v>
      </c>
      <c r="B24" s="71" t="s">
        <v>62</v>
      </c>
      <c r="C24" s="72"/>
      <c r="D24" s="68"/>
      <c r="E24" s="76"/>
      <c r="F24" s="97">
        <f t="shared" si="3"/>
        <v>0</v>
      </c>
      <c r="G24" s="72"/>
      <c r="H24" s="98">
        <f t="shared" si="2"/>
        <v>0</v>
      </c>
    </row>
    <row r="25" spans="1:8" s="70" customFormat="1" ht="12.75" customHeight="1">
      <c r="A25" s="65">
        <f t="shared" si="4"/>
        <v>16</v>
      </c>
      <c r="B25" s="71" t="s">
        <v>63</v>
      </c>
      <c r="C25" s="72"/>
      <c r="D25" s="68"/>
      <c r="E25" s="76"/>
      <c r="F25" s="97">
        <f t="shared" si="3"/>
        <v>0</v>
      </c>
      <c r="G25" s="72"/>
      <c r="H25" s="98">
        <f t="shared" si="2"/>
        <v>0</v>
      </c>
    </row>
    <row r="26" spans="1:8" s="70" customFormat="1" ht="12.75" customHeight="1">
      <c r="A26" s="65">
        <f t="shared" si="4"/>
        <v>17</v>
      </c>
      <c r="B26" s="71" t="s">
        <v>64</v>
      </c>
      <c r="C26" s="72"/>
      <c r="D26" s="68"/>
      <c r="E26" s="76"/>
      <c r="F26" s="97">
        <f t="shared" si="3"/>
        <v>0</v>
      </c>
      <c r="G26" s="72"/>
      <c r="H26" s="98">
        <f t="shared" si="2"/>
        <v>0</v>
      </c>
    </row>
    <row r="27" spans="1:8" s="70" customFormat="1" ht="12.75" customHeight="1">
      <c r="A27" s="65">
        <f t="shared" si="4"/>
        <v>18</v>
      </c>
      <c r="B27" s="71" t="s">
        <v>65</v>
      </c>
      <c r="C27" s="72"/>
      <c r="D27" s="68"/>
      <c r="E27" s="76"/>
      <c r="F27" s="97">
        <f t="shared" si="3"/>
        <v>0</v>
      </c>
      <c r="G27" s="72"/>
      <c r="H27" s="98">
        <f t="shared" si="2"/>
        <v>0</v>
      </c>
    </row>
    <row r="28" spans="1:8" s="70" customFormat="1" ht="12.75" customHeight="1">
      <c r="A28" s="65">
        <f t="shared" si="4"/>
        <v>19</v>
      </c>
      <c r="B28" s="71" t="s">
        <v>66</v>
      </c>
      <c r="C28" s="72"/>
      <c r="D28" s="68"/>
      <c r="E28" s="76"/>
      <c r="F28" s="97">
        <f t="shared" si="3"/>
        <v>0</v>
      </c>
      <c r="G28" s="72"/>
      <c r="H28" s="98">
        <f t="shared" si="2"/>
        <v>0</v>
      </c>
    </row>
    <row r="29" spans="1:8" s="70" customFormat="1" ht="12.75" customHeight="1">
      <c r="A29" s="65">
        <f t="shared" si="4"/>
        <v>20</v>
      </c>
      <c r="B29" s="71" t="s">
        <v>67</v>
      </c>
      <c r="C29" s="72"/>
      <c r="D29" s="68"/>
      <c r="E29" s="76"/>
      <c r="F29" s="97">
        <f t="shared" si="3"/>
        <v>0</v>
      </c>
      <c r="G29" s="72"/>
      <c r="H29" s="98">
        <f t="shared" si="2"/>
        <v>0</v>
      </c>
    </row>
    <row r="30" spans="1:8" s="70" customFormat="1" ht="12.75" customHeight="1">
      <c r="A30" s="65">
        <f t="shared" si="4"/>
        <v>21</v>
      </c>
      <c r="B30" s="71" t="s">
        <v>68</v>
      </c>
      <c r="C30" s="72"/>
      <c r="D30" s="68"/>
      <c r="E30" s="76"/>
      <c r="F30" s="97">
        <f t="shared" si="3"/>
        <v>0</v>
      </c>
      <c r="G30" s="72"/>
      <c r="H30" s="98">
        <f t="shared" si="2"/>
        <v>0</v>
      </c>
    </row>
    <row r="31" spans="1:8" s="70" customFormat="1" ht="12.75" customHeight="1">
      <c r="A31" s="65">
        <f t="shared" si="4"/>
        <v>22</v>
      </c>
      <c r="B31" s="71" t="s">
        <v>69</v>
      </c>
      <c r="C31" s="72"/>
      <c r="D31" s="68"/>
      <c r="E31" s="76"/>
      <c r="F31" s="97">
        <f t="shared" si="3"/>
        <v>0</v>
      </c>
      <c r="G31" s="72"/>
      <c r="H31" s="98">
        <f t="shared" si="2"/>
        <v>0</v>
      </c>
    </row>
    <row r="32" spans="1:8" s="70" customFormat="1" ht="12.75" customHeight="1">
      <c r="A32" s="65">
        <f t="shared" si="4"/>
        <v>23</v>
      </c>
      <c r="B32" s="71" t="s">
        <v>70</v>
      </c>
      <c r="C32" s="72"/>
      <c r="D32" s="68"/>
      <c r="E32" s="76"/>
      <c r="F32" s="97">
        <f t="shared" si="3"/>
        <v>0</v>
      </c>
      <c r="G32" s="72"/>
      <c r="H32" s="98">
        <f t="shared" si="2"/>
        <v>0</v>
      </c>
    </row>
    <row r="33" spans="1:8" s="70" customFormat="1" ht="12.75" customHeight="1">
      <c r="A33" s="65">
        <f t="shared" si="4"/>
        <v>24</v>
      </c>
      <c r="B33" s="77" t="s">
        <v>71</v>
      </c>
      <c r="C33" s="78"/>
      <c r="D33" s="68"/>
      <c r="E33" s="76"/>
      <c r="F33" s="97">
        <f t="shared" si="3"/>
        <v>0</v>
      </c>
      <c r="G33" s="72"/>
      <c r="H33" s="98">
        <f t="shared" si="2"/>
        <v>0</v>
      </c>
    </row>
    <row r="34" spans="1:8" s="70" customFormat="1" ht="12.75" customHeight="1">
      <c r="A34" s="65">
        <f t="shared" si="4"/>
        <v>25</v>
      </c>
      <c r="B34" s="71" t="s">
        <v>72</v>
      </c>
      <c r="C34" s="72"/>
      <c r="D34" s="68"/>
      <c r="E34" s="76"/>
      <c r="F34" s="97">
        <f t="shared" si="3"/>
        <v>0</v>
      </c>
      <c r="G34" s="72"/>
      <c r="H34" s="98">
        <f t="shared" si="2"/>
        <v>0</v>
      </c>
    </row>
    <row r="35" spans="1:8" s="70" customFormat="1" ht="12.75" customHeight="1">
      <c r="A35" s="65">
        <f t="shared" si="4"/>
        <v>26</v>
      </c>
      <c r="B35" s="71" t="s">
        <v>73</v>
      </c>
      <c r="C35" s="72"/>
      <c r="D35" s="68"/>
      <c r="E35" s="76"/>
      <c r="F35" s="97">
        <f t="shared" si="3"/>
        <v>0</v>
      </c>
      <c r="G35" s="72"/>
      <c r="H35" s="98">
        <f t="shared" si="2"/>
        <v>0</v>
      </c>
    </row>
    <row r="36" spans="1:8" s="70" customFormat="1" ht="12.75" customHeight="1">
      <c r="A36" s="65">
        <f t="shared" si="4"/>
        <v>27</v>
      </c>
      <c r="B36" s="71" t="s">
        <v>74</v>
      </c>
      <c r="C36" s="72"/>
      <c r="D36" s="68"/>
      <c r="E36" s="76"/>
      <c r="F36" s="97">
        <f t="shared" si="3"/>
        <v>0</v>
      </c>
      <c r="G36" s="72"/>
      <c r="H36" s="98">
        <f t="shared" si="2"/>
        <v>0</v>
      </c>
    </row>
    <row r="37" spans="1:8" s="70" customFormat="1" ht="12.75" customHeight="1">
      <c r="A37" s="65">
        <f t="shared" si="4"/>
        <v>28</v>
      </c>
      <c r="B37" s="71" t="s">
        <v>75</v>
      </c>
      <c r="C37" s="72"/>
      <c r="D37" s="68"/>
      <c r="E37" s="76"/>
      <c r="F37" s="97">
        <f t="shared" si="3"/>
        <v>0</v>
      </c>
      <c r="G37" s="72"/>
      <c r="H37" s="98">
        <f t="shared" si="2"/>
        <v>0</v>
      </c>
    </row>
    <row r="38" spans="1:8" s="70" customFormat="1" ht="12.75" customHeight="1">
      <c r="A38" s="65">
        <f t="shared" si="4"/>
        <v>29</v>
      </c>
      <c r="B38" s="71" t="s">
        <v>76</v>
      </c>
      <c r="C38" s="72"/>
      <c r="D38" s="68"/>
      <c r="E38" s="76"/>
      <c r="F38" s="97">
        <f t="shared" si="3"/>
        <v>0</v>
      </c>
      <c r="G38" s="72"/>
      <c r="H38" s="98">
        <f t="shared" si="2"/>
        <v>0</v>
      </c>
    </row>
    <row r="39" spans="1:8" s="70" customFormat="1" ht="12.75" customHeight="1">
      <c r="A39" s="65">
        <f t="shared" si="4"/>
        <v>30</v>
      </c>
      <c r="B39" s="71" t="s">
        <v>77</v>
      </c>
      <c r="C39" s="72"/>
      <c r="D39" s="68"/>
      <c r="E39" s="76"/>
      <c r="F39" s="97">
        <f t="shared" si="3"/>
        <v>0</v>
      </c>
      <c r="G39" s="72"/>
      <c r="H39" s="98">
        <f t="shared" si="2"/>
        <v>0</v>
      </c>
    </row>
    <row r="40" spans="1:8" s="70" customFormat="1" ht="12.75" customHeight="1">
      <c r="A40" s="65">
        <f t="shared" si="4"/>
        <v>31</v>
      </c>
      <c r="B40" s="71" t="s">
        <v>78</v>
      </c>
      <c r="C40" s="72"/>
      <c r="D40" s="68"/>
      <c r="E40" s="76"/>
      <c r="F40" s="97">
        <f t="shared" si="3"/>
        <v>0</v>
      </c>
      <c r="G40" s="72"/>
      <c r="H40" s="98">
        <f t="shared" si="2"/>
        <v>0</v>
      </c>
    </row>
    <row r="41" spans="1:8" s="70" customFormat="1" ht="12.75" customHeight="1">
      <c r="A41" s="65">
        <f t="shared" si="4"/>
        <v>32</v>
      </c>
      <c r="B41" s="77" t="s">
        <v>79</v>
      </c>
      <c r="C41" s="78"/>
      <c r="D41" s="68"/>
      <c r="E41" s="76"/>
      <c r="F41" s="97">
        <f t="shared" si="3"/>
        <v>0</v>
      </c>
      <c r="G41" s="72"/>
      <c r="H41" s="98">
        <f t="shared" si="2"/>
        <v>0</v>
      </c>
    </row>
    <row r="42" spans="1:8" s="70" customFormat="1" ht="12.75" customHeight="1">
      <c r="A42" s="65">
        <f t="shared" si="4"/>
        <v>33</v>
      </c>
      <c r="B42" s="77" t="s">
        <v>80</v>
      </c>
      <c r="C42" s="78"/>
      <c r="D42" s="68"/>
      <c r="E42" s="76"/>
      <c r="F42" s="97">
        <f t="shared" si="3"/>
        <v>0</v>
      </c>
      <c r="G42" s="72"/>
      <c r="H42" s="98">
        <f t="shared" si="2"/>
        <v>0</v>
      </c>
    </row>
    <row r="43" spans="1:8" s="70" customFormat="1" ht="12.75" customHeight="1">
      <c r="A43" s="65">
        <f t="shared" si="4"/>
        <v>34</v>
      </c>
      <c r="B43" s="71" t="s">
        <v>81</v>
      </c>
      <c r="C43" s="72"/>
      <c r="D43" s="68"/>
      <c r="E43" s="76"/>
      <c r="F43" s="97">
        <f t="shared" si="3"/>
        <v>0</v>
      </c>
      <c r="G43" s="72"/>
      <c r="H43" s="98">
        <f t="shared" si="2"/>
        <v>0</v>
      </c>
    </row>
    <row r="44" spans="1:8" s="70" customFormat="1" ht="12.75" customHeight="1">
      <c r="A44" s="65">
        <f t="shared" si="4"/>
        <v>35</v>
      </c>
      <c r="B44" s="71" t="s">
        <v>82</v>
      </c>
      <c r="C44" s="72"/>
      <c r="D44" s="68"/>
      <c r="E44" s="76"/>
      <c r="F44" s="97">
        <f t="shared" si="3"/>
        <v>0</v>
      </c>
      <c r="G44" s="72"/>
      <c r="H44" s="98">
        <f t="shared" si="2"/>
        <v>0</v>
      </c>
    </row>
    <row r="45" spans="1:8" s="70" customFormat="1" ht="12.75" customHeight="1">
      <c r="A45" s="65">
        <f t="shared" si="4"/>
        <v>36</v>
      </c>
      <c r="B45" s="73" t="s">
        <v>83</v>
      </c>
      <c r="C45" s="72"/>
      <c r="D45" s="68"/>
      <c r="E45" s="76"/>
      <c r="F45" s="97">
        <f t="shared" si="3"/>
        <v>0</v>
      </c>
      <c r="G45" s="72"/>
      <c r="H45" s="98">
        <f t="shared" si="2"/>
        <v>0</v>
      </c>
    </row>
    <row r="46" spans="1:8" s="70" customFormat="1" ht="12.75" customHeight="1">
      <c r="A46" s="65">
        <f t="shared" si="4"/>
        <v>37</v>
      </c>
      <c r="B46" s="71" t="s">
        <v>84</v>
      </c>
      <c r="C46" s="74"/>
      <c r="D46" s="75"/>
      <c r="E46" s="76"/>
      <c r="F46" s="97">
        <f t="shared" si="3"/>
        <v>0</v>
      </c>
      <c r="G46" s="72"/>
      <c r="H46" s="98">
        <f t="shared" si="2"/>
        <v>0</v>
      </c>
    </row>
    <row r="47" spans="1:8" s="70" customFormat="1" ht="12.75" customHeight="1">
      <c r="A47" s="65">
        <f t="shared" si="4"/>
        <v>38</v>
      </c>
      <c r="B47" s="71" t="s">
        <v>85</v>
      </c>
      <c r="C47" s="72"/>
      <c r="D47" s="68"/>
      <c r="E47" s="76"/>
      <c r="F47" s="97">
        <f t="shared" si="3"/>
        <v>0</v>
      </c>
      <c r="G47" s="72"/>
      <c r="H47" s="98">
        <f t="shared" si="2"/>
        <v>0</v>
      </c>
    </row>
    <row r="48" spans="1:8" s="70" customFormat="1" ht="12.75" customHeight="1">
      <c r="A48" s="65">
        <f t="shared" si="4"/>
        <v>39</v>
      </c>
      <c r="B48" s="71" t="s">
        <v>86</v>
      </c>
      <c r="C48" s="72"/>
      <c r="D48" s="68"/>
      <c r="E48" s="76"/>
      <c r="F48" s="97">
        <f t="shared" si="3"/>
        <v>0</v>
      </c>
      <c r="G48" s="72"/>
      <c r="H48" s="98">
        <f t="shared" si="2"/>
        <v>0</v>
      </c>
    </row>
    <row r="49" spans="1:8" s="70" customFormat="1" ht="12.75" customHeight="1">
      <c r="A49" s="65">
        <f t="shared" si="4"/>
        <v>40</v>
      </c>
      <c r="B49" s="71" t="s">
        <v>87</v>
      </c>
      <c r="C49" s="72"/>
      <c r="D49" s="68"/>
      <c r="E49" s="76"/>
      <c r="F49" s="97">
        <f t="shared" si="3"/>
        <v>0</v>
      </c>
      <c r="G49" s="72"/>
      <c r="H49" s="98">
        <f t="shared" si="2"/>
        <v>0</v>
      </c>
    </row>
    <row r="50" spans="1:8" s="70" customFormat="1" ht="12.75" customHeight="1">
      <c r="A50" s="65">
        <f t="shared" si="4"/>
        <v>41</v>
      </c>
      <c r="B50" s="71" t="s">
        <v>88</v>
      </c>
      <c r="C50" s="72"/>
      <c r="D50" s="68"/>
      <c r="E50" s="76"/>
      <c r="F50" s="97">
        <f t="shared" si="3"/>
        <v>0</v>
      </c>
      <c r="G50" s="72"/>
      <c r="H50" s="98">
        <f t="shared" si="2"/>
        <v>0</v>
      </c>
    </row>
    <row r="51" spans="1:8" s="70" customFormat="1" ht="12.75" customHeight="1">
      <c r="A51" s="65">
        <f t="shared" si="4"/>
        <v>42</v>
      </c>
      <c r="B51" s="71" t="s">
        <v>89</v>
      </c>
      <c r="C51" s="72"/>
      <c r="D51" s="68"/>
      <c r="E51" s="76"/>
      <c r="F51" s="97">
        <f t="shared" si="3"/>
        <v>0</v>
      </c>
      <c r="G51" s="72"/>
      <c r="H51" s="98">
        <f t="shared" si="2"/>
        <v>0</v>
      </c>
    </row>
    <row r="52" spans="1:8" s="70" customFormat="1" ht="12.75" customHeight="1">
      <c r="A52" s="65">
        <f t="shared" si="4"/>
        <v>43</v>
      </c>
      <c r="B52" s="71" t="s">
        <v>90</v>
      </c>
      <c r="C52" s="72"/>
      <c r="D52" s="68"/>
      <c r="E52" s="76"/>
      <c r="F52" s="97">
        <f t="shared" si="3"/>
        <v>0</v>
      </c>
      <c r="G52" s="72"/>
      <c r="H52" s="98">
        <f t="shared" si="2"/>
        <v>0</v>
      </c>
    </row>
    <row r="53" spans="1:8" s="4" customFormat="1" ht="15">
      <c r="A53" s="205"/>
      <c r="B53" s="24" t="s">
        <v>91</v>
      </c>
      <c r="C53" s="23"/>
      <c r="D53" s="54"/>
      <c r="E53" s="11"/>
      <c r="F53" s="63">
        <f>SUM(F13,F16:F52)</f>
        <v>0</v>
      </c>
      <c r="G53" s="63">
        <f>SUM(G13,G16:G52)</f>
        <v>0</v>
      </c>
      <c r="H53" s="63">
        <f>SUM(H13,H16:H52)</f>
        <v>0</v>
      </c>
    </row>
    <row r="54" ht="15">
      <c r="F54" s="175"/>
    </row>
  </sheetData>
  <sheetProtection sheet="1" objects="1" scenarios="1" selectLockedCells="1"/>
  <mergeCells count="1">
    <mergeCell ref="A2:H2"/>
  </mergeCells>
  <dataValidations count="2">
    <dataValidation type="decimal" allowBlank="1" showInputMessage="1" showErrorMessage="1" sqref="C7:C12 E7:E12 G7:G12 E18:E53 C18:C53 G18:G52">
      <formula1>0</formula1>
      <formula2>999999999</formula2>
    </dataValidation>
    <dataValidation type="list" allowBlank="1" showInputMessage="1" showErrorMessage="1" sqref="D7:D14 D16:D53">
      <formula1>"hour, month, year"</formula1>
    </dataValidation>
  </dataValidations>
  <printOptions/>
  <pageMargins left="0.7" right="0.7" top="0.75" bottom="0.75" header="0.3" footer="0.3"/>
  <pageSetup fitToHeight="0" fitToWidth="1" horizontalDpi="600" verticalDpi="600" orientation="landscape" scale="89" r:id="rId1"/>
  <headerFooter>
    <oddFooter>&amp;CPage &amp;P of &amp;N&amp;Rattachment-h-budget-march-2020</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51"/>
  <sheetViews>
    <sheetView zoomScalePageLayoutView="0" workbookViewId="0" topLeftCell="A1">
      <selection activeCell="D17" sqref="D17"/>
    </sheetView>
  </sheetViews>
  <sheetFormatPr defaultColWidth="9.140625" defaultRowHeight="15"/>
  <cols>
    <col min="1" max="1" width="3.421875" style="3" customWidth="1"/>
    <col min="2" max="3" width="23.28125" style="5" customWidth="1"/>
    <col min="4" max="5" width="7.7109375" style="3" customWidth="1"/>
    <col min="6" max="12" width="10.7109375" style="3" customWidth="1"/>
    <col min="13" max="14" width="15.7109375" style="3" customWidth="1"/>
    <col min="15" max="15" width="10.8515625" style="3" customWidth="1"/>
    <col min="16" max="16" width="15.7109375" style="3" customWidth="1"/>
    <col min="17" max="16384" width="9.140625" style="3" customWidth="1"/>
  </cols>
  <sheetData>
    <row r="1" spans="1:16" ht="15">
      <c r="A1" s="1" t="str">
        <f>CONCATENATE("DJJ Solicitation #: ",'Provider Info &amp; Instructions'!$C$4)</f>
        <v>DJJ Solicitation #: </v>
      </c>
      <c r="P1" s="2" t="str">
        <f>CONCATENATE('Provider Info &amp; Instructions'!$C$3," v",'Provider Info &amp; Instructions'!$C$8)</f>
        <v> v</v>
      </c>
    </row>
    <row r="2" spans="1:16" ht="18.75">
      <c r="A2" s="228" t="s">
        <v>92</v>
      </c>
      <c r="B2" s="228"/>
      <c r="C2" s="228"/>
      <c r="D2" s="228"/>
      <c r="E2" s="228"/>
      <c r="F2" s="228"/>
      <c r="G2" s="228"/>
      <c r="H2" s="228"/>
      <c r="I2" s="228"/>
      <c r="J2" s="228"/>
      <c r="K2" s="228"/>
      <c r="L2" s="228"/>
      <c r="M2" s="228"/>
      <c r="N2" s="228"/>
      <c r="O2" s="228"/>
      <c r="P2" s="228"/>
    </row>
    <row r="4" spans="1:16" ht="15" customHeight="1">
      <c r="A4" s="237" t="s">
        <v>93</v>
      </c>
      <c r="B4" s="235" t="s">
        <v>94</v>
      </c>
      <c r="C4" s="235" t="s">
        <v>95</v>
      </c>
      <c r="D4" s="26"/>
      <c r="E4" s="26"/>
      <c r="F4" s="235" t="s">
        <v>96</v>
      </c>
      <c r="G4" s="27" t="s">
        <v>97</v>
      </c>
      <c r="H4" s="27"/>
      <c r="I4" s="27"/>
      <c r="J4" s="27"/>
      <c r="K4" s="27"/>
      <c r="L4" s="27"/>
      <c r="M4" s="27"/>
      <c r="N4" s="26"/>
      <c r="O4" s="26"/>
      <c r="P4" s="26"/>
    </row>
    <row r="5" spans="1:16" s="106" customFormat="1" ht="67.5" customHeight="1">
      <c r="A5" s="238"/>
      <c r="B5" s="236"/>
      <c r="C5" s="236"/>
      <c r="D5" s="152" t="s">
        <v>98</v>
      </c>
      <c r="E5" s="152" t="s">
        <v>99</v>
      </c>
      <c r="F5" s="235"/>
      <c r="G5" s="105" t="s">
        <v>100</v>
      </c>
      <c r="H5" s="105" t="s">
        <v>101</v>
      </c>
      <c r="I5" s="105" t="s">
        <v>102</v>
      </c>
      <c r="J5" s="105" t="s">
        <v>103</v>
      </c>
      <c r="K5" s="105" t="s">
        <v>104</v>
      </c>
      <c r="L5" s="105" t="s">
        <v>105</v>
      </c>
      <c r="M5" s="208" t="s">
        <v>106</v>
      </c>
      <c r="N5" s="104" t="s">
        <v>107</v>
      </c>
      <c r="O5" s="104" t="s">
        <v>108</v>
      </c>
      <c r="P5" s="104" t="s">
        <v>109</v>
      </c>
    </row>
    <row r="6" spans="1:16" s="102" customFormat="1" ht="14.25">
      <c r="A6" s="65">
        <v>1</v>
      </c>
      <c r="B6" s="99" t="s">
        <v>110</v>
      </c>
      <c r="C6" s="122"/>
      <c r="D6" s="100"/>
      <c r="E6" s="100"/>
      <c r="F6" s="101"/>
      <c r="G6" s="101"/>
      <c r="H6" s="101"/>
      <c r="I6" s="101"/>
      <c r="J6" s="101"/>
      <c r="K6" s="101"/>
      <c r="L6" s="101"/>
      <c r="M6" s="97">
        <f aca="true" t="shared" si="0" ref="M6:M49">SUM(G6:L6)</f>
        <v>0</v>
      </c>
      <c r="N6" s="97">
        <f>P6-O6</f>
        <v>0</v>
      </c>
      <c r="O6" s="101"/>
      <c r="P6" s="97">
        <f aca="true" t="shared" si="1" ref="P6:P49">((D6*F6)+(E6*M6))*12</f>
        <v>0</v>
      </c>
    </row>
    <row r="7" spans="1:16" s="102" customFormat="1" ht="15" customHeight="1">
      <c r="A7" s="65">
        <f>A6+1</f>
        <v>2</v>
      </c>
      <c r="B7" s="99" t="s">
        <v>111</v>
      </c>
      <c r="C7" s="122"/>
      <c r="D7" s="100"/>
      <c r="E7" s="100"/>
      <c r="F7" s="101"/>
      <c r="G7" s="101"/>
      <c r="H7" s="101"/>
      <c r="I7" s="101"/>
      <c r="J7" s="101"/>
      <c r="K7" s="101"/>
      <c r="L7" s="101"/>
      <c r="M7" s="97">
        <f t="shared" si="0"/>
        <v>0</v>
      </c>
      <c r="N7" s="97">
        <f aca="true" t="shared" si="2" ref="N7:N50">P7-O7</f>
        <v>0</v>
      </c>
      <c r="O7" s="101"/>
      <c r="P7" s="97">
        <f t="shared" si="1"/>
        <v>0</v>
      </c>
    </row>
    <row r="8" spans="1:16" s="102" customFormat="1" ht="14.25">
      <c r="A8" s="65">
        <f aca="true" t="shared" si="3" ref="A8:A50">A7+1</f>
        <v>3</v>
      </c>
      <c r="B8" s="99" t="s">
        <v>112</v>
      </c>
      <c r="C8" s="122"/>
      <c r="D8" s="100"/>
      <c r="E8" s="100"/>
      <c r="F8" s="101"/>
      <c r="G8" s="101"/>
      <c r="H8" s="101"/>
      <c r="I8" s="101"/>
      <c r="J8" s="101"/>
      <c r="K8" s="101"/>
      <c r="L8" s="101"/>
      <c r="M8" s="97">
        <f t="shared" si="0"/>
        <v>0</v>
      </c>
      <c r="N8" s="97">
        <f t="shared" si="2"/>
        <v>0</v>
      </c>
      <c r="O8" s="101"/>
      <c r="P8" s="97">
        <f t="shared" si="1"/>
        <v>0</v>
      </c>
    </row>
    <row r="9" spans="1:16" s="102" customFormat="1" ht="15" customHeight="1">
      <c r="A9" s="65">
        <f t="shared" si="3"/>
        <v>4</v>
      </c>
      <c r="B9" s="99" t="s">
        <v>113</v>
      </c>
      <c r="C9" s="122"/>
      <c r="D9" s="100"/>
      <c r="E9" s="100"/>
      <c r="F9" s="101"/>
      <c r="G9" s="101"/>
      <c r="H9" s="101"/>
      <c r="I9" s="101"/>
      <c r="J9" s="101"/>
      <c r="K9" s="101"/>
      <c r="L9" s="101"/>
      <c r="M9" s="97">
        <f t="shared" si="0"/>
        <v>0</v>
      </c>
      <c r="N9" s="97">
        <f t="shared" si="2"/>
        <v>0</v>
      </c>
      <c r="O9" s="101"/>
      <c r="P9" s="97">
        <f t="shared" si="1"/>
        <v>0</v>
      </c>
    </row>
    <row r="10" spans="1:16" s="102" customFormat="1" ht="14.25">
      <c r="A10" s="65">
        <f t="shared" si="3"/>
        <v>5</v>
      </c>
      <c r="B10" s="99" t="s">
        <v>114</v>
      </c>
      <c r="C10" s="122"/>
      <c r="D10" s="100"/>
      <c r="E10" s="100"/>
      <c r="F10" s="101"/>
      <c r="G10" s="101"/>
      <c r="H10" s="101"/>
      <c r="I10" s="101"/>
      <c r="J10" s="101"/>
      <c r="K10" s="101"/>
      <c r="L10" s="101"/>
      <c r="M10" s="97">
        <f t="shared" si="0"/>
        <v>0</v>
      </c>
      <c r="N10" s="97">
        <f t="shared" si="2"/>
        <v>0</v>
      </c>
      <c r="O10" s="101"/>
      <c r="P10" s="97">
        <f t="shared" si="1"/>
        <v>0</v>
      </c>
    </row>
    <row r="11" spans="1:16" s="102" customFormat="1" ht="24">
      <c r="A11" s="65">
        <f t="shared" si="3"/>
        <v>6</v>
      </c>
      <c r="B11" s="99" t="s">
        <v>115</v>
      </c>
      <c r="C11" s="194" t="s">
        <v>116</v>
      </c>
      <c r="D11" s="100"/>
      <c r="E11" s="100"/>
      <c r="F11" s="101"/>
      <c r="G11" s="101"/>
      <c r="H11" s="101"/>
      <c r="I11" s="101"/>
      <c r="J11" s="101"/>
      <c r="K11" s="101"/>
      <c r="L11" s="101"/>
      <c r="M11" s="97">
        <f t="shared" si="0"/>
        <v>0</v>
      </c>
      <c r="N11" s="97">
        <f t="shared" si="2"/>
        <v>0</v>
      </c>
      <c r="O11" s="101"/>
      <c r="P11" s="97">
        <f t="shared" si="1"/>
        <v>0</v>
      </c>
    </row>
    <row r="12" spans="1:16" s="102" customFormat="1" ht="24">
      <c r="A12" s="65">
        <f t="shared" si="3"/>
        <v>7</v>
      </c>
      <c r="B12" s="99" t="s">
        <v>117</v>
      </c>
      <c r="C12" s="122"/>
      <c r="D12" s="100"/>
      <c r="E12" s="100"/>
      <c r="F12" s="101"/>
      <c r="G12" s="101"/>
      <c r="H12" s="101"/>
      <c r="I12" s="101"/>
      <c r="J12" s="101"/>
      <c r="K12" s="101"/>
      <c r="L12" s="101"/>
      <c r="M12" s="97">
        <f t="shared" si="0"/>
        <v>0</v>
      </c>
      <c r="N12" s="97">
        <f t="shared" si="2"/>
        <v>0</v>
      </c>
      <c r="O12" s="101"/>
      <c r="P12" s="97">
        <f t="shared" si="1"/>
        <v>0</v>
      </c>
    </row>
    <row r="13" spans="1:16" s="102" customFormat="1" ht="14.25">
      <c r="A13" s="65">
        <f t="shared" si="3"/>
        <v>8</v>
      </c>
      <c r="B13" s="99" t="s">
        <v>118</v>
      </c>
      <c r="C13" s="122"/>
      <c r="D13" s="100"/>
      <c r="E13" s="100"/>
      <c r="F13" s="101"/>
      <c r="G13" s="101"/>
      <c r="H13" s="101"/>
      <c r="I13" s="101"/>
      <c r="J13" s="101"/>
      <c r="K13" s="101"/>
      <c r="L13" s="101"/>
      <c r="M13" s="97">
        <f t="shared" si="0"/>
        <v>0</v>
      </c>
      <c r="N13" s="97">
        <f t="shared" si="2"/>
        <v>0</v>
      </c>
      <c r="O13" s="101"/>
      <c r="P13" s="97">
        <f t="shared" si="1"/>
        <v>0</v>
      </c>
    </row>
    <row r="14" spans="1:16" s="102" customFormat="1" ht="24" customHeight="1">
      <c r="A14" s="65">
        <f t="shared" si="3"/>
        <v>9</v>
      </c>
      <c r="B14" s="195" t="s">
        <v>119</v>
      </c>
      <c r="C14" s="194" t="s">
        <v>116</v>
      </c>
      <c r="D14" s="100"/>
      <c r="E14" s="100"/>
      <c r="F14" s="101"/>
      <c r="G14" s="101"/>
      <c r="H14" s="101"/>
      <c r="I14" s="101"/>
      <c r="J14" s="101"/>
      <c r="K14" s="101"/>
      <c r="L14" s="101"/>
      <c r="M14" s="97">
        <f t="shared" si="0"/>
        <v>0</v>
      </c>
      <c r="N14" s="97">
        <f t="shared" si="2"/>
        <v>0</v>
      </c>
      <c r="O14" s="101"/>
      <c r="P14" s="97">
        <f t="shared" si="1"/>
        <v>0</v>
      </c>
    </row>
    <row r="15" spans="1:16" s="102" customFormat="1" ht="14.25">
      <c r="A15" s="65">
        <f t="shared" si="3"/>
        <v>10</v>
      </c>
      <c r="B15" s="99" t="s">
        <v>120</v>
      </c>
      <c r="C15" s="122"/>
      <c r="D15" s="100"/>
      <c r="E15" s="100"/>
      <c r="F15" s="101"/>
      <c r="G15" s="101"/>
      <c r="H15" s="101"/>
      <c r="I15" s="101"/>
      <c r="J15" s="101"/>
      <c r="K15" s="101"/>
      <c r="L15" s="101"/>
      <c r="M15" s="97">
        <f t="shared" si="0"/>
        <v>0</v>
      </c>
      <c r="N15" s="97">
        <f t="shared" si="2"/>
        <v>0</v>
      </c>
      <c r="O15" s="101"/>
      <c r="P15" s="97">
        <f t="shared" si="1"/>
        <v>0</v>
      </c>
    </row>
    <row r="16" spans="1:16" s="102" customFormat="1" ht="14.25">
      <c r="A16" s="65">
        <f t="shared" si="3"/>
        <v>11</v>
      </c>
      <c r="B16" s="99" t="s">
        <v>121</v>
      </c>
      <c r="C16" s="122"/>
      <c r="D16" s="100"/>
      <c r="E16" s="100"/>
      <c r="F16" s="101"/>
      <c r="G16" s="101"/>
      <c r="H16" s="101"/>
      <c r="I16" s="101"/>
      <c r="J16" s="101"/>
      <c r="K16" s="101"/>
      <c r="L16" s="101"/>
      <c r="M16" s="97">
        <f t="shared" si="0"/>
        <v>0</v>
      </c>
      <c r="N16" s="97">
        <f t="shared" si="2"/>
        <v>0</v>
      </c>
      <c r="O16" s="101"/>
      <c r="P16" s="97">
        <f t="shared" si="1"/>
        <v>0</v>
      </c>
    </row>
    <row r="17" spans="1:16" s="102" customFormat="1" ht="14.25">
      <c r="A17" s="65">
        <f t="shared" si="3"/>
        <v>12</v>
      </c>
      <c r="B17" s="99" t="s">
        <v>122</v>
      </c>
      <c r="C17" s="122"/>
      <c r="D17" s="100"/>
      <c r="E17" s="100"/>
      <c r="F17" s="101"/>
      <c r="G17" s="101"/>
      <c r="H17" s="101"/>
      <c r="I17" s="101"/>
      <c r="J17" s="101"/>
      <c r="K17" s="101"/>
      <c r="L17" s="101"/>
      <c r="M17" s="97">
        <f t="shared" si="0"/>
        <v>0</v>
      </c>
      <c r="N17" s="97">
        <f t="shared" si="2"/>
        <v>0</v>
      </c>
      <c r="O17" s="101"/>
      <c r="P17" s="97">
        <f t="shared" si="1"/>
        <v>0</v>
      </c>
    </row>
    <row r="18" spans="1:16" s="102" customFormat="1" ht="14.25">
      <c r="A18" s="65">
        <f t="shared" si="3"/>
        <v>13</v>
      </c>
      <c r="B18" s="99" t="s">
        <v>123</v>
      </c>
      <c r="C18" s="122"/>
      <c r="D18" s="100"/>
      <c r="E18" s="100"/>
      <c r="F18" s="101"/>
      <c r="G18" s="101"/>
      <c r="H18" s="101"/>
      <c r="I18" s="101"/>
      <c r="J18" s="101"/>
      <c r="K18" s="101"/>
      <c r="L18" s="101"/>
      <c r="M18" s="97">
        <f>SUM(G18:L18)</f>
        <v>0</v>
      </c>
      <c r="N18" s="97">
        <f>P18-O18</f>
        <v>0</v>
      </c>
      <c r="O18" s="101"/>
      <c r="P18" s="97">
        <f>((D18*F18)+(E18*M18))*12</f>
        <v>0</v>
      </c>
    </row>
    <row r="19" spans="1:16" s="102" customFormat="1" ht="24">
      <c r="A19" s="65">
        <f>A17+1</f>
        <v>13</v>
      </c>
      <c r="B19" s="99" t="s">
        <v>124</v>
      </c>
      <c r="C19" s="122"/>
      <c r="D19" s="100"/>
      <c r="E19" s="100"/>
      <c r="F19" s="101"/>
      <c r="G19" s="101"/>
      <c r="H19" s="101"/>
      <c r="I19" s="101"/>
      <c r="J19" s="101"/>
      <c r="K19" s="101"/>
      <c r="L19" s="101"/>
      <c r="M19" s="97">
        <f t="shared" si="0"/>
        <v>0</v>
      </c>
      <c r="N19" s="97">
        <f t="shared" si="2"/>
        <v>0</v>
      </c>
      <c r="O19" s="101"/>
      <c r="P19" s="97">
        <f t="shared" si="1"/>
        <v>0</v>
      </c>
    </row>
    <row r="20" spans="1:16" s="102" customFormat="1" ht="14.25">
      <c r="A20" s="65">
        <f t="shared" si="3"/>
        <v>14</v>
      </c>
      <c r="B20" s="99" t="s">
        <v>125</v>
      </c>
      <c r="C20" s="122"/>
      <c r="D20" s="100"/>
      <c r="E20" s="100"/>
      <c r="F20" s="101"/>
      <c r="G20" s="101"/>
      <c r="H20" s="101"/>
      <c r="I20" s="101"/>
      <c r="J20" s="101"/>
      <c r="K20" s="101"/>
      <c r="L20" s="101"/>
      <c r="M20" s="97">
        <f t="shared" si="0"/>
        <v>0</v>
      </c>
      <c r="N20" s="97">
        <f t="shared" si="2"/>
        <v>0</v>
      </c>
      <c r="O20" s="101"/>
      <c r="P20" s="97">
        <f t="shared" si="1"/>
        <v>0</v>
      </c>
    </row>
    <row r="21" spans="1:16" s="102" customFormat="1" ht="14.25">
      <c r="A21" s="65">
        <f t="shared" si="3"/>
        <v>15</v>
      </c>
      <c r="B21" s="99" t="s">
        <v>126</v>
      </c>
      <c r="C21" s="122"/>
      <c r="D21" s="100"/>
      <c r="E21" s="100"/>
      <c r="F21" s="101"/>
      <c r="G21" s="101"/>
      <c r="H21" s="101"/>
      <c r="I21" s="101"/>
      <c r="J21" s="101"/>
      <c r="K21" s="101"/>
      <c r="L21" s="101"/>
      <c r="M21" s="97">
        <f t="shared" si="0"/>
        <v>0</v>
      </c>
      <c r="N21" s="97">
        <f t="shared" si="2"/>
        <v>0</v>
      </c>
      <c r="O21" s="101"/>
      <c r="P21" s="97">
        <f t="shared" si="1"/>
        <v>0</v>
      </c>
    </row>
    <row r="22" spans="1:16" s="102" customFormat="1" ht="14.25">
      <c r="A22" s="65">
        <f t="shared" si="3"/>
        <v>16</v>
      </c>
      <c r="B22" s="99" t="s">
        <v>127</v>
      </c>
      <c r="C22" s="122"/>
      <c r="D22" s="100"/>
      <c r="E22" s="100"/>
      <c r="F22" s="101"/>
      <c r="G22" s="101"/>
      <c r="H22" s="101"/>
      <c r="I22" s="101"/>
      <c r="J22" s="101"/>
      <c r="K22" s="101"/>
      <c r="L22" s="101"/>
      <c r="M22" s="97">
        <f t="shared" si="0"/>
        <v>0</v>
      </c>
      <c r="N22" s="97">
        <f t="shared" si="2"/>
        <v>0</v>
      </c>
      <c r="O22" s="101"/>
      <c r="P22" s="97">
        <f t="shared" si="1"/>
        <v>0</v>
      </c>
    </row>
    <row r="23" spans="1:16" s="102" customFormat="1" ht="15" customHeight="1">
      <c r="A23" s="65">
        <f t="shared" si="3"/>
        <v>17</v>
      </c>
      <c r="B23" s="99" t="s">
        <v>128</v>
      </c>
      <c r="C23" s="122"/>
      <c r="D23" s="100"/>
      <c r="E23" s="100"/>
      <c r="F23" s="101"/>
      <c r="G23" s="101"/>
      <c r="H23" s="101"/>
      <c r="I23" s="101"/>
      <c r="J23" s="101"/>
      <c r="K23" s="101"/>
      <c r="L23" s="101"/>
      <c r="M23" s="97">
        <f t="shared" si="0"/>
        <v>0</v>
      </c>
      <c r="N23" s="97">
        <f t="shared" si="2"/>
        <v>0</v>
      </c>
      <c r="O23" s="101"/>
      <c r="P23" s="97">
        <f t="shared" si="1"/>
        <v>0</v>
      </c>
    </row>
    <row r="24" spans="1:16" s="102" customFormat="1" ht="27.75" customHeight="1">
      <c r="A24" s="65">
        <f t="shared" si="3"/>
        <v>18</v>
      </c>
      <c r="B24" s="99" t="s">
        <v>129</v>
      </c>
      <c r="C24" s="122"/>
      <c r="D24" s="100"/>
      <c r="E24" s="100"/>
      <c r="F24" s="101"/>
      <c r="G24" s="101"/>
      <c r="H24" s="101"/>
      <c r="I24" s="101"/>
      <c r="J24" s="101"/>
      <c r="K24" s="101"/>
      <c r="L24" s="101"/>
      <c r="M24" s="97">
        <f t="shared" si="0"/>
        <v>0</v>
      </c>
      <c r="N24" s="97">
        <f>P24-O24</f>
        <v>0</v>
      </c>
      <c r="O24" s="101"/>
      <c r="P24" s="97">
        <f t="shared" si="1"/>
        <v>0</v>
      </c>
    </row>
    <row r="25" spans="1:16" s="102" customFormat="1" ht="27.75" customHeight="1">
      <c r="A25" s="65">
        <f t="shared" si="3"/>
        <v>19</v>
      </c>
      <c r="B25" s="99" t="s">
        <v>130</v>
      </c>
      <c r="C25" s="122"/>
      <c r="D25" s="100"/>
      <c r="E25" s="100"/>
      <c r="F25" s="101"/>
      <c r="G25" s="101"/>
      <c r="H25" s="101"/>
      <c r="I25" s="101"/>
      <c r="J25" s="101"/>
      <c r="K25" s="101"/>
      <c r="L25" s="101"/>
      <c r="M25" s="97">
        <f t="shared" si="0"/>
        <v>0</v>
      </c>
      <c r="N25" s="97">
        <f>P25-O25</f>
        <v>0</v>
      </c>
      <c r="O25" s="101"/>
      <c r="P25" s="97">
        <f t="shared" si="1"/>
        <v>0</v>
      </c>
    </row>
    <row r="26" spans="1:16" s="102" customFormat="1" ht="14.25">
      <c r="A26" s="65">
        <f t="shared" si="3"/>
        <v>20</v>
      </c>
      <c r="B26" s="99" t="s">
        <v>131</v>
      </c>
      <c r="C26" s="122"/>
      <c r="D26" s="100"/>
      <c r="E26" s="100"/>
      <c r="F26" s="101"/>
      <c r="G26" s="101"/>
      <c r="H26" s="101"/>
      <c r="I26" s="101"/>
      <c r="J26" s="101"/>
      <c r="K26" s="101"/>
      <c r="L26" s="101"/>
      <c r="M26" s="97">
        <f t="shared" si="0"/>
        <v>0</v>
      </c>
      <c r="N26" s="97">
        <f t="shared" si="2"/>
        <v>0</v>
      </c>
      <c r="O26" s="101"/>
      <c r="P26" s="97">
        <f t="shared" si="1"/>
        <v>0</v>
      </c>
    </row>
    <row r="27" spans="1:16" s="102" customFormat="1" ht="14.25">
      <c r="A27" s="65">
        <f t="shared" si="3"/>
        <v>21</v>
      </c>
      <c r="B27" s="99" t="s">
        <v>132</v>
      </c>
      <c r="C27" s="122"/>
      <c r="D27" s="100"/>
      <c r="E27" s="100"/>
      <c r="F27" s="101"/>
      <c r="G27" s="101"/>
      <c r="H27" s="101"/>
      <c r="I27" s="101"/>
      <c r="J27" s="101"/>
      <c r="K27" s="101"/>
      <c r="L27" s="101"/>
      <c r="M27" s="97">
        <f t="shared" si="0"/>
        <v>0</v>
      </c>
      <c r="N27" s="97">
        <f t="shared" si="2"/>
        <v>0</v>
      </c>
      <c r="O27" s="101"/>
      <c r="P27" s="97">
        <f t="shared" si="1"/>
        <v>0</v>
      </c>
    </row>
    <row r="28" spans="1:16" s="102" customFormat="1" ht="14.25">
      <c r="A28" s="65">
        <f t="shared" si="3"/>
        <v>22</v>
      </c>
      <c r="B28" s="99" t="s">
        <v>133</v>
      </c>
      <c r="C28" s="122"/>
      <c r="D28" s="100"/>
      <c r="E28" s="100"/>
      <c r="F28" s="101"/>
      <c r="G28" s="101"/>
      <c r="H28" s="101"/>
      <c r="I28" s="101"/>
      <c r="J28" s="101"/>
      <c r="K28" s="101"/>
      <c r="L28" s="101"/>
      <c r="M28" s="97">
        <f t="shared" si="0"/>
        <v>0</v>
      </c>
      <c r="N28" s="97">
        <f t="shared" si="2"/>
        <v>0</v>
      </c>
      <c r="O28" s="101"/>
      <c r="P28" s="97">
        <f t="shared" si="1"/>
        <v>0</v>
      </c>
    </row>
    <row r="29" spans="1:16" s="102" customFormat="1" ht="14.25">
      <c r="A29" s="65">
        <f t="shared" si="3"/>
        <v>23</v>
      </c>
      <c r="B29" s="99" t="s">
        <v>134</v>
      </c>
      <c r="C29" s="122"/>
      <c r="D29" s="100"/>
      <c r="E29" s="100"/>
      <c r="F29" s="101"/>
      <c r="G29" s="101"/>
      <c r="H29" s="101"/>
      <c r="I29" s="101"/>
      <c r="J29" s="101"/>
      <c r="K29" s="101"/>
      <c r="L29" s="101"/>
      <c r="M29" s="97">
        <f t="shared" si="0"/>
        <v>0</v>
      </c>
      <c r="N29" s="97">
        <f t="shared" si="2"/>
        <v>0</v>
      </c>
      <c r="O29" s="101"/>
      <c r="P29" s="97">
        <f t="shared" si="1"/>
        <v>0</v>
      </c>
    </row>
    <row r="30" spans="1:16" s="102" customFormat="1" ht="14.25">
      <c r="A30" s="65">
        <f t="shared" si="3"/>
        <v>24</v>
      </c>
      <c r="B30" s="99" t="s">
        <v>135</v>
      </c>
      <c r="C30" s="122"/>
      <c r="D30" s="100"/>
      <c r="E30" s="100"/>
      <c r="F30" s="101"/>
      <c r="G30" s="101"/>
      <c r="H30" s="101"/>
      <c r="I30" s="101"/>
      <c r="J30" s="101"/>
      <c r="K30" s="101"/>
      <c r="L30" s="101"/>
      <c r="M30" s="97">
        <f t="shared" si="0"/>
        <v>0</v>
      </c>
      <c r="N30" s="97">
        <f t="shared" si="2"/>
        <v>0</v>
      </c>
      <c r="O30" s="101"/>
      <c r="P30" s="97">
        <f t="shared" si="1"/>
        <v>0</v>
      </c>
    </row>
    <row r="31" spans="1:16" s="102" customFormat="1" ht="24">
      <c r="A31" s="65">
        <f t="shared" si="3"/>
        <v>25</v>
      </c>
      <c r="B31" s="99" t="s">
        <v>136</v>
      </c>
      <c r="C31" s="194" t="s">
        <v>116</v>
      </c>
      <c r="D31" s="100"/>
      <c r="E31" s="100"/>
      <c r="F31" s="101"/>
      <c r="G31" s="101"/>
      <c r="H31" s="101"/>
      <c r="I31" s="101"/>
      <c r="J31" s="101"/>
      <c r="K31" s="101"/>
      <c r="L31" s="101"/>
      <c r="M31" s="97">
        <f t="shared" si="0"/>
        <v>0</v>
      </c>
      <c r="N31" s="97">
        <f t="shared" si="2"/>
        <v>0</v>
      </c>
      <c r="O31" s="101"/>
      <c r="P31" s="97">
        <f t="shared" si="1"/>
        <v>0</v>
      </c>
    </row>
    <row r="32" spans="1:16" s="102" customFormat="1" ht="14.25">
      <c r="A32" s="65">
        <f t="shared" si="3"/>
        <v>26</v>
      </c>
      <c r="B32" s="99" t="s">
        <v>137</v>
      </c>
      <c r="C32" s="122"/>
      <c r="D32" s="100"/>
      <c r="E32" s="100"/>
      <c r="F32" s="101"/>
      <c r="G32" s="101"/>
      <c r="H32" s="101"/>
      <c r="I32" s="101"/>
      <c r="J32" s="101"/>
      <c r="K32" s="101"/>
      <c r="L32" s="101"/>
      <c r="M32" s="97">
        <f t="shared" si="0"/>
        <v>0</v>
      </c>
      <c r="N32" s="97">
        <f t="shared" si="2"/>
        <v>0</v>
      </c>
      <c r="O32" s="101"/>
      <c r="P32" s="97">
        <f t="shared" si="1"/>
        <v>0</v>
      </c>
    </row>
    <row r="33" spans="1:16" s="102" customFormat="1" ht="24">
      <c r="A33" s="65">
        <f t="shared" si="3"/>
        <v>27</v>
      </c>
      <c r="B33" s="99" t="s">
        <v>138</v>
      </c>
      <c r="C33" s="122"/>
      <c r="D33" s="100"/>
      <c r="E33" s="100"/>
      <c r="F33" s="101"/>
      <c r="G33" s="101"/>
      <c r="H33" s="101"/>
      <c r="I33" s="101"/>
      <c r="J33" s="101"/>
      <c r="K33" s="101"/>
      <c r="L33" s="101"/>
      <c r="M33" s="97">
        <f t="shared" si="0"/>
        <v>0</v>
      </c>
      <c r="N33" s="97">
        <f t="shared" si="2"/>
        <v>0</v>
      </c>
      <c r="O33" s="101"/>
      <c r="P33" s="97">
        <f t="shared" si="1"/>
        <v>0</v>
      </c>
    </row>
    <row r="34" spans="1:16" s="102" customFormat="1" ht="14.25">
      <c r="A34" s="65">
        <f t="shared" si="3"/>
        <v>28</v>
      </c>
      <c r="B34" s="99" t="s">
        <v>139</v>
      </c>
      <c r="C34" s="122"/>
      <c r="D34" s="100"/>
      <c r="E34" s="100"/>
      <c r="F34" s="101"/>
      <c r="G34" s="101"/>
      <c r="H34" s="101"/>
      <c r="I34" s="101"/>
      <c r="J34" s="101"/>
      <c r="K34" s="101"/>
      <c r="L34" s="101"/>
      <c r="M34" s="97">
        <f t="shared" si="0"/>
        <v>0</v>
      </c>
      <c r="N34" s="97">
        <f t="shared" si="2"/>
        <v>0</v>
      </c>
      <c r="O34" s="101"/>
      <c r="P34" s="97">
        <f t="shared" si="1"/>
        <v>0</v>
      </c>
    </row>
    <row r="35" spans="1:16" s="102" customFormat="1" ht="14.25">
      <c r="A35" s="65">
        <f t="shared" si="3"/>
        <v>29</v>
      </c>
      <c r="B35" s="99" t="s">
        <v>140</v>
      </c>
      <c r="C35" s="122"/>
      <c r="D35" s="100"/>
      <c r="E35" s="100"/>
      <c r="F35" s="101"/>
      <c r="G35" s="101"/>
      <c r="H35" s="101"/>
      <c r="I35" s="101"/>
      <c r="J35" s="101"/>
      <c r="K35" s="101"/>
      <c r="L35" s="101"/>
      <c r="M35" s="97">
        <f t="shared" si="0"/>
        <v>0</v>
      </c>
      <c r="N35" s="97">
        <f t="shared" si="2"/>
        <v>0</v>
      </c>
      <c r="O35" s="101"/>
      <c r="P35" s="97">
        <f t="shared" si="1"/>
        <v>0</v>
      </c>
    </row>
    <row r="36" spans="1:16" s="102" customFormat="1" ht="24">
      <c r="A36" s="65">
        <f t="shared" si="3"/>
        <v>30</v>
      </c>
      <c r="B36" s="99" t="s">
        <v>141</v>
      </c>
      <c r="C36" s="122"/>
      <c r="D36" s="100"/>
      <c r="E36" s="100"/>
      <c r="F36" s="101"/>
      <c r="G36" s="101"/>
      <c r="H36" s="101"/>
      <c r="I36" s="101"/>
      <c r="J36" s="101"/>
      <c r="K36" s="101"/>
      <c r="L36" s="101"/>
      <c r="M36" s="97">
        <f t="shared" si="0"/>
        <v>0</v>
      </c>
      <c r="N36" s="97">
        <f t="shared" si="2"/>
        <v>0</v>
      </c>
      <c r="O36" s="101"/>
      <c r="P36" s="97">
        <f t="shared" si="1"/>
        <v>0</v>
      </c>
    </row>
    <row r="37" spans="1:16" s="102" customFormat="1" ht="24">
      <c r="A37" s="65">
        <f t="shared" si="3"/>
        <v>31</v>
      </c>
      <c r="B37" s="99" t="s">
        <v>142</v>
      </c>
      <c r="C37" s="122"/>
      <c r="D37" s="100"/>
      <c r="E37" s="100"/>
      <c r="F37" s="101"/>
      <c r="G37" s="101"/>
      <c r="H37" s="101"/>
      <c r="I37" s="101"/>
      <c r="J37" s="101"/>
      <c r="K37" s="101"/>
      <c r="L37" s="101"/>
      <c r="M37" s="97">
        <f t="shared" si="0"/>
        <v>0</v>
      </c>
      <c r="N37" s="97">
        <f t="shared" si="2"/>
        <v>0</v>
      </c>
      <c r="O37" s="101"/>
      <c r="P37" s="97">
        <f t="shared" si="1"/>
        <v>0</v>
      </c>
    </row>
    <row r="38" spans="1:16" s="102" customFormat="1" ht="24">
      <c r="A38" s="65">
        <f t="shared" si="3"/>
        <v>32</v>
      </c>
      <c r="B38" s="99" t="s">
        <v>143</v>
      </c>
      <c r="C38" s="122"/>
      <c r="D38" s="100"/>
      <c r="E38" s="100"/>
      <c r="F38" s="101"/>
      <c r="G38" s="101"/>
      <c r="H38" s="101"/>
      <c r="I38" s="101"/>
      <c r="J38" s="101"/>
      <c r="K38" s="101"/>
      <c r="L38" s="101"/>
      <c r="M38" s="97">
        <f t="shared" si="0"/>
        <v>0</v>
      </c>
      <c r="N38" s="97">
        <f t="shared" si="2"/>
        <v>0</v>
      </c>
      <c r="O38" s="101"/>
      <c r="P38" s="97">
        <f t="shared" si="1"/>
        <v>0</v>
      </c>
    </row>
    <row r="39" spans="1:16" s="102" customFormat="1" ht="24">
      <c r="A39" s="65">
        <f t="shared" si="3"/>
        <v>33</v>
      </c>
      <c r="B39" s="99" t="s">
        <v>144</v>
      </c>
      <c r="C39" s="122"/>
      <c r="D39" s="100"/>
      <c r="E39" s="100"/>
      <c r="F39" s="101"/>
      <c r="G39" s="101"/>
      <c r="H39" s="101"/>
      <c r="I39" s="101"/>
      <c r="J39" s="101"/>
      <c r="K39" s="101"/>
      <c r="L39" s="101"/>
      <c r="M39" s="97">
        <f t="shared" si="0"/>
        <v>0</v>
      </c>
      <c r="N39" s="97">
        <f t="shared" si="2"/>
        <v>0</v>
      </c>
      <c r="O39" s="101"/>
      <c r="P39" s="97">
        <f t="shared" si="1"/>
        <v>0</v>
      </c>
    </row>
    <row r="40" spans="1:16" s="102" customFormat="1" ht="14.25">
      <c r="A40" s="65">
        <f t="shared" si="3"/>
        <v>34</v>
      </c>
      <c r="B40" s="103"/>
      <c r="C40" s="122"/>
      <c r="D40" s="100"/>
      <c r="E40" s="100"/>
      <c r="F40" s="101"/>
      <c r="G40" s="101"/>
      <c r="H40" s="101"/>
      <c r="I40" s="101"/>
      <c r="J40" s="101"/>
      <c r="K40" s="101"/>
      <c r="L40" s="101"/>
      <c r="M40" s="97">
        <f t="shared" si="0"/>
        <v>0</v>
      </c>
      <c r="N40" s="97">
        <f t="shared" si="2"/>
        <v>0</v>
      </c>
      <c r="O40" s="101"/>
      <c r="P40" s="97">
        <f t="shared" si="1"/>
        <v>0</v>
      </c>
    </row>
    <row r="41" spans="1:16" s="102" customFormat="1" ht="14.25">
      <c r="A41" s="65">
        <f t="shared" si="3"/>
        <v>35</v>
      </c>
      <c r="B41" s="103"/>
      <c r="C41" s="122"/>
      <c r="D41" s="100"/>
      <c r="E41" s="100"/>
      <c r="F41" s="101"/>
      <c r="G41" s="101"/>
      <c r="H41" s="101"/>
      <c r="I41" s="101"/>
      <c r="J41" s="101"/>
      <c r="K41" s="101"/>
      <c r="L41" s="101"/>
      <c r="M41" s="97">
        <f t="shared" si="0"/>
        <v>0</v>
      </c>
      <c r="N41" s="97">
        <f t="shared" si="2"/>
        <v>0</v>
      </c>
      <c r="O41" s="101"/>
      <c r="P41" s="97">
        <f t="shared" si="1"/>
        <v>0</v>
      </c>
    </row>
    <row r="42" spans="1:16" s="102" customFormat="1" ht="14.25">
      <c r="A42" s="65">
        <f t="shared" si="3"/>
        <v>36</v>
      </c>
      <c r="B42" s="103"/>
      <c r="C42" s="122"/>
      <c r="D42" s="100"/>
      <c r="E42" s="100"/>
      <c r="F42" s="101"/>
      <c r="G42" s="101"/>
      <c r="H42" s="101"/>
      <c r="I42" s="101"/>
      <c r="J42" s="101"/>
      <c r="K42" s="101"/>
      <c r="L42" s="101"/>
      <c r="M42" s="97">
        <f t="shared" si="0"/>
        <v>0</v>
      </c>
      <c r="N42" s="97">
        <f>P42-O42</f>
        <v>0</v>
      </c>
      <c r="O42" s="101"/>
      <c r="P42" s="97">
        <f t="shared" si="1"/>
        <v>0</v>
      </c>
    </row>
    <row r="43" spans="1:16" s="102" customFormat="1" ht="14.25">
      <c r="A43" s="65">
        <f t="shared" si="3"/>
        <v>37</v>
      </c>
      <c r="B43" s="103"/>
      <c r="C43" s="122"/>
      <c r="D43" s="100"/>
      <c r="E43" s="100"/>
      <c r="F43" s="101"/>
      <c r="G43" s="101"/>
      <c r="H43" s="101"/>
      <c r="I43" s="101"/>
      <c r="J43" s="101"/>
      <c r="K43" s="101"/>
      <c r="L43" s="101"/>
      <c r="M43" s="97">
        <f t="shared" si="0"/>
        <v>0</v>
      </c>
      <c r="N43" s="97">
        <f>P43-O43</f>
        <v>0</v>
      </c>
      <c r="O43" s="101"/>
      <c r="P43" s="97">
        <f t="shared" si="1"/>
        <v>0</v>
      </c>
    </row>
    <row r="44" spans="1:16" s="102" customFormat="1" ht="14.25">
      <c r="A44" s="65">
        <f t="shared" si="3"/>
        <v>38</v>
      </c>
      <c r="B44" s="103"/>
      <c r="C44" s="122"/>
      <c r="D44" s="100"/>
      <c r="E44" s="100"/>
      <c r="F44" s="101"/>
      <c r="G44" s="101"/>
      <c r="H44" s="101"/>
      <c r="I44" s="101"/>
      <c r="J44" s="101"/>
      <c r="K44" s="101"/>
      <c r="L44" s="101"/>
      <c r="M44" s="97">
        <f t="shared" si="0"/>
        <v>0</v>
      </c>
      <c r="N44" s="97">
        <f>P44-O44</f>
        <v>0</v>
      </c>
      <c r="O44" s="101"/>
      <c r="P44" s="97">
        <f t="shared" si="1"/>
        <v>0</v>
      </c>
    </row>
    <row r="45" spans="1:16" s="102" customFormat="1" ht="14.25">
      <c r="A45" s="65">
        <f t="shared" si="3"/>
        <v>39</v>
      </c>
      <c r="B45" s="103"/>
      <c r="C45" s="122"/>
      <c r="D45" s="100"/>
      <c r="E45" s="100"/>
      <c r="F45" s="101"/>
      <c r="G45" s="101"/>
      <c r="H45" s="101"/>
      <c r="I45" s="101"/>
      <c r="J45" s="101"/>
      <c r="K45" s="101"/>
      <c r="L45" s="101"/>
      <c r="M45" s="97">
        <f t="shared" si="0"/>
        <v>0</v>
      </c>
      <c r="N45" s="97">
        <f t="shared" si="2"/>
        <v>0</v>
      </c>
      <c r="O45" s="101"/>
      <c r="P45" s="97">
        <f t="shared" si="1"/>
        <v>0</v>
      </c>
    </row>
    <row r="46" spans="1:16" s="102" customFormat="1" ht="14.25">
      <c r="A46" s="65">
        <f t="shared" si="3"/>
        <v>40</v>
      </c>
      <c r="B46" s="103"/>
      <c r="C46" s="122"/>
      <c r="D46" s="100"/>
      <c r="E46" s="100"/>
      <c r="F46" s="101"/>
      <c r="G46" s="101"/>
      <c r="H46" s="101"/>
      <c r="I46" s="101"/>
      <c r="J46" s="101"/>
      <c r="K46" s="101"/>
      <c r="L46" s="101"/>
      <c r="M46" s="97">
        <f t="shared" si="0"/>
        <v>0</v>
      </c>
      <c r="N46" s="97">
        <f t="shared" si="2"/>
        <v>0</v>
      </c>
      <c r="O46" s="101"/>
      <c r="P46" s="97">
        <f t="shared" si="1"/>
        <v>0</v>
      </c>
    </row>
    <row r="47" spans="1:16" s="102" customFormat="1" ht="14.25">
      <c r="A47" s="65">
        <f t="shared" si="3"/>
        <v>41</v>
      </c>
      <c r="B47" s="103"/>
      <c r="C47" s="122"/>
      <c r="D47" s="100"/>
      <c r="E47" s="100"/>
      <c r="F47" s="101"/>
      <c r="G47" s="101"/>
      <c r="H47" s="101"/>
      <c r="I47" s="101"/>
      <c r="J47" s="101"/>
      <c r="K47" s="101"/>
      <c r="L47" s="101"/>
      <c r="M47" s="97">
        <f t="shared" si="0"/>
        <v>0</v>
      </c>
      <c r="N47" s="97">
        <f t="shared" si="2"/>
        <v>0</v>
      </c>
      <c r="O47" s="101"/>
      <c r="P47" s="97">
        <f t="shared" si="1"/>
        <v>0</v>
      </c>
    </row>
    <row r="48" spans="1:16" s="102" customFormat="1" ht="14.25">
      <c r="A48" s="65">
        <f t="shared" si="3"/>
        <v>42</v>
      </c>
      <c r="B48" s="103"/>
      <c r="C48" s="122"/>
      <c r="D48" s="100"/>
      <c r="E48" s="100"/>
      <c r="F48" s="101"/>
      <c r="G48" s="101"/>
      <c r="H48" s="101"/>
      <c r="I48" s="101"/>
      <c r="J48" s="101"/>
      <c r="K48" s="101"/>
      <c r="L48" s="101"/>
      <c r="M48" s="97">
        <f t="shared" si="0"/>
        <v>0</v>
      </c>
      <c r="N48" s="97">
        <f t="shared" si="2"/>
        <v>0</v>
      </c>
      <c r="O48" s="101"/>
      <c r="P48" s="97">
        <f t="shared" si="1"/>
        <v>0</v>
      </c>
    </row>
    <row r="49" spans="1:16" s="102" customFormat="1" ht="14.25">
      <c r="A49" s="65">
        <f t="shared" si="3"/>
        <v>43</v>
      </c>
      <c r="B49" s="103"/>
      <c r="C49" s="122"/>
      <c r="D49" s="100"/>
      <c r="E49" s="100"/>
      <c r="F49" s="101"/>
      <c r="G49" s="101"/>
      <c r="H49" s="101"/>
      <c r="I49" s="101"/>
      <c r="J49" s="101"/>
      <c r="K49" s="101"/>
      <c r="L49" s="101"/>
      <c r="M49" s="97">
        <f t="shared" si="0"/>
        <v>0</v>
      </c>
      <c r="N49" s="97">
        <f t="shared" si="2"/>
        <v>0</v>
      </c>
      <c r="O49" s="101"/>
      <c r="P49" s="97">
        <f t="shared" si="1"/>
        <v>0</v>
      </c>
    </row>
    <row r="50" spans="1:16" s="102" customFormat="1" ht="14.25">
      <c r="A50" s="65">
        <f t="shared" si="3"/>
        <v>44</v>
      </c>
      <c r="B50" s="103"/>
      <c r="C50" s="122"/>
      <c r="D50" s="100"/>
      <c r="E50" s="100"/>
      <c r="F50" s="101"/>
      <c r="G50" s="101"/>
      <c r="H50" s="101"/>
      <c r="I50" s="101"/>
      <c r="J50" s="101"/>
      <c r="K50" s="101"/>
      <c r="L50" s="101"/>
      <c r="M50" s="97">
        <f>SUM(G50:L50)</f>
        <v>0</v>
      </c>
      <c r="N50" s="97">
        <f t="shared" si="2"/>
        <v>0</v>
      </c>
      <c r="O50" s="101"/>
      <c r="P50" s="97">
        <f>((D50*F50)+(E50*M50))*12</f>
        <v>0</v>
      </c>
    </row>
    <row r="51" spans="1:16" s="111" customFormat="1" ht="15">
      <c r="A51" s="107"/>
      <c r="B51" s="108" t="s">
        <v>91</v>
      </c>
      <c r="C51" s="108"/>
      <c r="D51" s="127">
        <f aca="true" t="shared" si="4" ref="D51:L51">SUM(D6:D50)</f>
        <v>0</v>
      </c>
      <c r="E51" s="127">
        <f t="shared" si="4"/>
        <v>0</v>
      </c>
      <c r="F51" s="109">
        <f t="shared" si="4"/>
        <v>0</v>
      </c>
      <c r="G51" s="109">
        <f t="shared" si="4"/>
        <v>0</v>
      </c>
      <c r="H51" s="109">
        <f t="shared" si="4"/>
        <v>0</v>
      </c>
      <c r="I51" s="109">
        <f t="shared" si="4"/>
        <v>0</v>
      </c>
      <c r="J51" s="109">
        <f t="shared" si="4"/>
        <v>0</v>
      </c>
      <c r="K51" s="109">
        <f t="shared" si="4"/>
        <v>0</v>
      </c>
      <c r="L51" s="109">
        <f t="shared" si="4"/>
        <v>0</v>
      </c>
      <c r="M51" s="109">
        <f>SUM(M6:M50)</f>
        <v>0</v>
      </c>
      <c r="N51" s="110">
        <f>SUM(N6:N50)</f>
        <v>0</v>
      </c>
      <c r="O51" s="110">
        <f>SUM(O6:O50)</f>
        <v>0</v>
      </c>
      <c r="P51" s="110">
        <f>SUM(P6:P50)</f>
        <v>0</v>
      </c>
    </row>
  </sheetData>
  <sheetProtection sheet="1" objects="1" scenarios="1" selectLockedCells="1"/>
  <mergeCells count="5">
    <mergeCell ref="B4:B5"/>
    <mergeCell ref="F4:F5"/>
    <mergeCell ref="A4:A5"/>
    <mergeCell ref="A2:P2"/>
    <mergeCell ref="C4:C5"/>
  </mergeCells>
  <dataValidations count="1">
    <dataValidation type="decimal" allowBlank="1" showInputMessage="1" showErrorMessage="1" sqref="O6:O50 D6:L50">
      <formula1>0</formula1>
      <formula2>999999999</formula2>
    </dataValidation>
  </dataValidations>
  <printOptions/>
  <pageMargins left="0.25" right="0.25" top="0.75" bottom="0.75" header="0.3" footer="0.3"/>
  <pageSetup fitToHeight="0" fitToWidth="1" horizontalDpi="600" verticalDpi="600" orientation="landscape" scale="67" r:id="rId1"/>
  <headerFooter>
    <oddFooter>&amp;CPage &amp;P of &amp;N&amp;Rattachment-h-budget-march-2020</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20"/>
  <sheetViews>
    <sheetView zoomScalePageLayoutView="0" workbookViewId="0" topLeftCell="A1">
      <selection activeCell="C7" sqref="C7"/>
    </sheetView>
  </sheetViews>
  <sheetFormatPr defaultColWidth="9.140625" defaultRowHeight="15"/>
  <cols>
    <col min="1" max="1" width="5.421875" style="3" customWidth="1"/>
    <col min="2" max="2" width="43.140625" style="3" customWidth="1"/>
    <col min="3" max="3" width="13.00390625" style="3" customWidth="1"/>
    <col min="4" max="4" width="9.140625" style="5" customWidth="1"/>
    <col min="5" max="5" width="9.421875" style="3" bestFit="1" customWidth="1"/>
    <col min="6" max="6" width="15.7109375" style="3" customWidth="1"/>
    <col min="7" max="7" width="11.57421875" style="3" customWidth="1"/>
    <col min="8" max="8" width="15.7109375" style="3" customWidth="1"/>
    <col min="9" max="16384" width="9.140625" style="3" customWidth="1"/>
  </cols>
  <sheetData>
    <row r="1" spans="1:8" ht="15">
      <c r="A1" s="1" t="str">
        <f>CONCATENATE("DJJ Solicitation #: ",'Provider Info &amp; Instructions'!$C$4)</f>
        <v>DJJ Solicitation #: </v>
      </c>
      <c r="H1" s="2" t="str">
        <f>CONCATENATE('Provider Info &amp; Instructions'!$C$3," v",'Provider Info &amp; Instructions'!$C$8)</f>
        <v> v</v>
      </c>
    </row>
    <row r="2" spans="1:8" ht="18.75">
      <c r="A2" s="228" t="s">
        <v>145</v>
      </c>
      <c r="B2" s="228"/>
      <c r="C2" s="228"/>
      <c r="D2" s="228"/>
      <c r="E2" s="228"/>
      <c r="F2" s="228"/>
      <c r="G2" s="228"/>
      <c r="H2" s="228"/>
    </row>
    <row r="3" s="70" customFormat="1" ht="12">
      <c r="D3" s="121"/>
    </row>
    <row r="4" spans="1:8" s="102" customFormat="1" ht="15">
      <c r="A4" s="239" t="s">
        <v>93</v>
      </c>
      <c r="B4" s="240" t="s">
        <v>146</v>
      </c>
      <c r="C4" s="240"/>
      <c r="D4" s="240"/>
      <c r="E4" s="240"/>
      <c r="F4" s="240"/>
      <c r="G4" s="240"/>
      <c r="H4" s="240"/>
    </row>
    <row r="5" spans="1:8" s="102" customFormat="1" ht="15">
      <c r="A5" s="239"/>
      <c r="B5" s="241" t="s">
        <v>22</v>
      </c>
      <c r="C5" s="241" t="s">
        <v>42</v>
      </c>
      <c r="D5" s="241"/>
      <c r="E5" s="243" t="s">
        <v>147</v>
      </c>
      <c r="F5" s="243" t="s">
        <v>148</v>
      </c>
      <c r="G5" s="243" t="s">
        <v>149</v>
      </c>
      <c r="H5" s="243" t="s">
        <v>150</v>
      </c>
    </row>
    <row r="6" spans="1:8" s="102" customFormat="1" ht="27.75" customHeight="1">
      <c r="A6" s="239"/>
      <c r="B6" s="242"/>
      <c r="C6" s="205" t="s">
        <v>47</v>
      </c>
      <c r="D6" s="205" t="s">
        <v>151</v>
      </c>
      <c r="E6" s="243"/>
      <c r="F6" s="243"/>
      <c r="G6" s="243"/>
      <c r="H6" s="243"/>
    </row>
    <row r="7" spans="1:8" s="70" customFormat="1" ht="12">
      <c r="A7" s="112">
        <v>1</v>
      </c>
      <c r="B7" s="71" t="s">
        <v>152</v>
      </c>
      <c r="C7" s="74"/>
      <c r="D7" s="75"/>
      <c r="E7" s="76"/>
      <c r="F7" s="113">
        <f>SUM(H7-G7)</f>
        <v>0</v>
      </c>
      <c r="G7" s="114"/>
      <c r="H7" s="115">
        <f>SUM(C7*E7)</f>
        <v>0</v>
      </c>
    </row>
    <row r="8" spans="1:8" s="70" customFormat="1" ht="12">
      <c r="A8" s="112">
        <f>A7+1</f>
        <v>2</v>
      </c>
      <c r="B8" s="71" t="s">
        <v>153</v>
      </c>
      <c r="C8" s="74"/>
      <c r="D8" s="75"/>
      <c r="E8" s="76"/>
      <c r="F8" s="113">
        <f aca="true" t="shared" si="0" ref="F8:F18">SUM(H8-G8)</f>
        <v>0</v>
      </c>
      <c r="G8" s="114"/>
      <c r="H8" s="115">
        <f aca="true" t="shared" si="1" ref="H8:H18">SUM(C8*E8)</f>
        <v>0</v>
      </c>
    </row>
    <row r="9" spans="1:8" s="70" customFormat="1" ht="12">
      <c r="A9" s="112">
        <f aca="true" t="shared" si="2" ref="A9:A18">A8+1</f>
        <v>3</v>
      </c>
      <c r="B9" s="71" t="s">
        <v>154</v>
      </c>
      <c r="C9" s="74"/>
      <c r="D9" s="75"/>
      <c r="E9" s="76"/>
      <c r="F9" s="113">
        <f t="shared" si="0"/>
        <v>0</v>
      </c>
      <c r="G9" s="114"/>
      <c r="H9" s="115">
        <f t="shared" si="1"/>
        <v>0</v>
      </c>
    </row>
    <row r="10" spans="1:8" s="70" customFormat="1" ht="12">
      <c r="A10" s="112">
        <f t="shared" si="2"/>
        <v>4</v>
      </c>
      <c r="B10" s="71" t="s">
        <v>155</v>
      </c>
      <c r="C10" s="74"/>
      <c r="D10" s="75"/>
      <c r="E10" s="76"/>
      <c r="F10" s="113">
        <f t="shared" si="0"/>
        <v>0</v>
      </c>
      <c r="G10" s="114"/>
      <c r="H10" s="115">
        <f t="shared" si="1"/>
        <v>0</v>
      </c>
    </row>
    <row r="11" spans="1:8" s="70" customFormat="1" ht="14.25" customHeight="1">
      <c r="A11" s="112">
        <f t="shared" si="2"/>
        <v>5</v>
      </c>
      <c r="B11" s="71" t="s">
        <v>156</v>
      </c>
      <c r="C11" s="74"/>
      <c r="D11" s="75"/>
      <c r="E11" s="76"/>
      <c r="F11" s="113">
        <f t="shared" si="0"/>
        <v>0</v>
      </c>
      <c r="G11" s="114"/>
      <c r="H11" s="115">
        <f t="shared" si="1"/>
        <v>0</v>
      </c>
    </row>
    <row r="12" spans="1:8" s="70" customFormat="1" ht="12" customHeight="1">
      <c r="A12" s="112">
        <f t="shared" si="2"/>
        <v>6</v>
      </c>
      <c r="B12" s="71" t="s">
        <v>157</v>
      </c>
      <c r="C12" s="74"/>
      <c r="D12" s="153"/>
      <c r="E12" s="76"/>
      <c r="F12" s="113">
        <f t="shared" si="0"/>
        <v>0</v>
      </c>
      <c r="G12" s="114"/>
      <c r="H12" s="115">
        <f t="shared" si="1"/>
        <v>0</v>
      </c>
    </row>
    <row r="13" spans="1:8" s="70" customFormat="1" ht="12">
      <c r="A13" s="112">
        <f t="shared" si="2"/>
        <v>7</v>
      </c>
      <c r="B13" s="71" t="s">
        <v>158</v>
      </c>
      <c r="C13" s="74"/>
      <c r="D13" s="75"/>
      <c r="E13" s="76"/>
      <c r="F13" s="113">
        <f t="shared" si="0"/>
        <v>0</v>
      </c>
      <c r="G13" s="114"/>
      <c r="H13" s="115">
        <f t="shared" si="1"/>
        <v>0</v>
      </c>
    </row>
    <row r="14" spans="1:8" s="70" customFormat="1" ht="12">
      <c r="A14" s="112">
        <f t="shared" si="2"/>
        <v>8</v>
      </c>
      <c r="B14" s="71" t="s">
        <v>159</v>
      </c>
      <c r="C14" s="74"/>
      <c r="D14" s="75"/>
      <c r="E14" s="76"/>
      <c r="F14" s="113">
        <f t="shared" si="0"/>
        <v>0</v>
      </c>
      <c r="G14" s="114"/>
      <c r="H14" s="115">
        <f t="shared" si="1"/>
        <v>0</v>
      </c>
    </row>
    <row r="15" spans="1:8" s="70" customFormat="1" ht="12">
      <c r="A15" s="112">
        <f t="shared" si="2"/>
        <v>9</v>
      </c>
      <c r="B15" s="71" t="s">
        <v>160</v>
      </c>
      <c r="C15" s="74"/>
      <c r="D15" s="75"/>
      <c r="E15" s="76"/>
      <c r="F15" s="113">
        <f t="shared" si="0"/>
        <v>0</v>
      </c>
      <c r="G15" s="114"/>
      <c r="H15" s="115">
        <f t="shared" si="1"/>
        <v>0</v>
      </c>
    </row>
    <row r="16" spans="1:8" s="70" customFormat="1" ht="12">
      <c r="A16" s="112">
        <f t="shared" si="2"/>
        <v>10</v>
      </c>
      <c r="B16" s="71" t="s">
        <v>161</v>
      </c>
      <c r="C16" s="74"/>
      <c r="D16" s="75"/>
      <c r="E16" s="76"/>
      <c r="F16" s="113">
        <f t="shared" si="0"/>
        <v>0</v>
      </c>
      <c r="G16" s="114"/>
      <c r="H16" s="115">
        <f t="shared" si="1"/>
        <v>0</v>
      </c>
    </row>
    <row r="17" spans="1:8" s="70" customFormat="1" ht="12">
      <c r="A17" s="112">
        <f t="shared" si="2"/>
        <v>11</v>
      </c>
      <c r="B17" s="71" t="s">
        <v>162</v>
      </c>
      <c r="C17" s="74"/>
      <c r="D17" s="75"/>
      <c r="E17" s="76"/>
      <c r="F17" s="113">
        <f t="shared" si="0"/>
        <v>0</v>
      </c>
      <c r="G17" s="114"/>
      <c r="H17" s="115">
        <f t="shared" si="1"/>
        <v>0</v>
      </c>
    </row>
    <row r="18" spans="1:8" s="70" customFormat="1" ht="12">
      <c r="A18" s="112">
        <f t="shared" si="2"/>
        <v>12</v>
      </c>
      <c r="B18" s="71" t="s">
        <v>84</v>
      </c>
      <c r="C18" s="74"/>
      <c r="D18" s="75"/>
      <c r="E18" s="76"/>
      <c r="F18" s="113">
        <f t="shared" si="0"/>
        <v>0</v>
      </c>
      <c r="G18" s="114"/>
      <c r="H18" s="115">
        <f t="shared" si="1"/>
        <v>0</v>
      </c>
    </row>
    <row r="19" spans="1:8" s="102" customFormat="1" ht="15">
      <c r="A19" s="206"/>
      <c r="B19" s="116" t="s">
        <v>91</v>
      </c>
      <c r="C19" s="117"/>
      <c r="D19" s="118"/>
      <c r="E19" s="119"/>
      <c r="F19" s="120">
        <f>SUM(F7:F18)</f>
        <v>0</v>
      </c>
      <c r="G19" s="120">
        <f>SUM(G7:G18)</f>
        <v>0</v>
      </c>
      <c r="H19" s="120">
        <f>SUM(H7:H18)</f>
        <v>0</v>
      </c>
    </row>
    <row r="20" s="70" customFormat="1" ht="12">
      <c r="D20" s="121"/>
    </row>
  </sheetData>
  <sheetProtection sheet="1" objects="1" scenarios="1" selectLockedCells="1"/>
  <mergeCells count="9">
    <mergeCell ref="A2:H2"/>
    <mergeCell ref="A4:A6"/>
    <mergeCell ref="B4:H4"/>
    <mergeCell ref="B5:B6"/>
    <mergeCell ref="C5:D5"/>
    <mergeCell ref="E5:E6"/>
    <mergeCell ref="F5:F6"/>
    <mergeCell ref="G5:G6"/>
    <mergeCell ref="H5:H6"/>
  </mergeCells>
  <dataValidations count="2">
    <dataValidation type="decimal" allowBlank="1" showInputMessage="1" showErrorMessage="1" sqref="E7:E19 C7:C19 G7:G18">
      <formula1>0</formula1>
      <formula2>999999999</formula2>
    </dataValidation>
    <dataValidation type="list" allowBlank="1" showInputMessage="1" showErrorMessage="1" sqref="D7:D19">
      <formula1>"hour, month, year"</formula1>
    </dataValidation>
  </dataValidations>
  <printOptions/>
  <pageMargins left="0.7" right="0.7" top="0.75" bottom="0.75" header="0.3" footer="0.3"/>
  <pageSetup fitToHeight="1" fitToWidth="1" horizontalDpi="600" verticalDpi="600" orientation="landscape" scale="99" r:id="rId1"/>
  <headerFooter>
    <oddFooter>&amp;CPage &amp;P of &amp;N&amp;Rattachment-h-budget-march-2020</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15"/>
  <sheetViews>
    <sheetView zoomScalePageLayoutView="0" workbookViewId="0" topLeftCell="A1">
      <selection activeCell="B6" sqref="B6"/>
    </sheetView>
  </sheetViews>
  <sheetFormatPr defaultColWidth="9.140625" defaultRowHeight="15"/>
  <cols>
    <col min="1" max="1" width="3.8515625" style="3" customWidth="1"/>
    <col min="2" max="2" width="16.7109375" style="3" customWidth="1"/>
    <col min="3" max="4" width="7.7109375" style="3" customWidth="1"/>
    <col min="5" max="11" width="10.7109375" style="3" customWidth="1"/>
    <col min="12" max="13" width="15.7109375" style="3" customWidth="1"/>
    <col min="14" max="14" width="9.140625" style="3" customWidth="1"/>
    <col min="15" max="15" width="15.7109375" style="3" customWidth="1"/>
    <col min="16" max="16384" width="9.140625" style="3" customWidth="1"/>
  </cols>
  <sheetData>
    <row r="1" spans="1:15" ht="15">
      <c r="A1" s="1" t="str">
        <f>CONCATENATE("DJJ Solicitation #: ",'Provider Info &amp; Instructions'!$C$4)</f>
        <v>DJJ Solicitation #: </v>
      </c>
      <c r="O1" s="2" t="str">
        <f>CONCATENATE('Provider Info &amp; Instructions'!$C$3," v",'Provider Info &amp; Instructions'!$C$8)</f>
        <v> v</v>
      </c>
    </row>
    <row r="2" spans="1:15" ht="18.75">
      <c r="A2" s="228" t="s">
        <v>163</v>
      </c>
      <c r="B2" s="228"/>
      <c r="C2" s="228"/>
      <c r="D2" s="228"/>
      <c r="E2" s="228"/>
      <c r="F2" s="228"/>
      <c r="G2" s="228"/>
      <c r="H2" s="228"/>
      <c r="I2" s="228"/>
      <c r="J2" s="228"/>
      <c r="K2" s="228"/>
      <c r="L2" s="228"/>
      <c r="M2" s="228"/>
      <c r="N2" s="228"/>
      <c r="O2" s="228"/>
    </row>
    <row r="3" spans="6:11" s="102" customFormat="1" ht="15">
      <c r="F3" s="3"/>
      <c r="G3" s="3"/>
      <c r="H3" s="3"/>
      <c r="I3" s="3"/>
      <c r="J3" s="3"/>
      <c r="K3" s="3"/>
    </row>
    <row r="4" spans="1:15" s="102" customFormat="1" ht="15" customHeight="1">
      <c r="A4" s="244" t="s">
        <v>93</v>
      </c>
      <c r="B4" s="246" t="s">
        <v>94</v>
      </c>
      <c r="C4" s="124"/>
      <c r="D4" s="124"/>
      <c r="E4" s="246" t="s">
        <v>96</v>
      </c>
      <c r="F4" s="27" t="s">
        <v>97</v>
      </c>
      <c r="G4" s="27"/>
      <c r="H4" s="27"/>
      <c r="I4" s="27"/>
      <c r="J4" s="27"/>
      <c r="K4" s="27"/>
      <c r="L4" s="125"/>
      <c r="M4" s="124"/>
      <c r="N4" s="124"/>
      <c r="O4" s="124"/>
    </row>
    <row r="5" spans="1:15" s="123" customFormat="1" ht="66" customHeight="1">
      <c r="A5" s="245"/>
      <c r="B5" s="247"/>
      <c r="C5" s="152" t="s">
        <v>98</v>
      </c>
      <c r="D5" s="152" t="s">
        <v>99</v>
      </c>
      <c r="E5" s="246"/>
      <c r="F5" s="105" t="s">
        <v>100</v>
      </c>
      <c r="G5" s="105" t="s">
        <v>101</v>
      </c>
      <c r="H5" s="105" t="s">
        <v>102</v>
      </c>
      <c r="I5" s="105" t="s">
        <v>103</v>
      </c>
      <c r="J5" s="105" t="s">
        <v>104</v>
      </c>
      <c r="K5" s="105" t="s">
        <v>105</v>
      </c>
      <c r="L5" s="208" t="s">
        <v>106</v>
      </c>
      <c r="M5" s="104" t="s">
        <v>107</v>
      </c>
      <c r="N5" s="104" t="s">
        <v>108</v>
      </c>
      <c r="O5" s="104" t="s">
        <v>109</v>
      </c>
    </row>
    <row r="6" spans="1:15" s="70" customFormat="1" ht="12">
      <c r="A6" s="65">
        <v>1</v>
      </c>
      <c r="B6" s="122"/>
      <c r="C6" s="100"/>
      <c r="D6" s="100"/>
      <c r="E6" s="101"/>
      <c r="F6" s="101"/>
      <c r="G6" s="101"/>
      <c r="H6" s="101"/>
      <c r="I6" s="101"/>
      <c r="J6" s="101"/>
      <c r="K6" s="101"/>
      <c r="L6" s="97">
        <f>SUM(F6:K6)</f>
        <v>0</v>
      </c>
      <c r="M6" s="97">
        <f>O6-N6</f>
        <v>0</v>
      </c>
      <c r="N6" s="101"/>
      <c r="O6" s="97">
        <f aca="true" t="shared" si="0" ref="O6:O14">((C6*E6)+(D6*L6))*12</f>
        <v>0</v>
      </c>
    </row>
    <row r="7" spans="1:15" s="70" customFormat="1" ht="12">
      <c r="A7" s="65">
        <f>A6+1</f>
        <v>2</v>
      </c>
      <c r="B7" s="122"/>
      <c r="C7" s="100"/>
      <c r="D7" s="100"/>
      <c r="E7" s="101"/>
      <c r="F7" s="101"/>
      <c r="G7" s="101"/>
      <c r="H7" s="101"/>
      <c r="I7" s="101"/>
      <c r="J7" s="101"/>
      <c r="K7" s="101"/>
      <c r="L7" s="97">
        <f aca="true" t="shared" si="1" ref="L7:L14">SUM(F7:K7)</f>
        <v>0</v>
      </c>
      <c r="M7" s="97">
        <f aca="true" t="shared" si="2" ref="M7:M14">O7-N7</f>
        <v>0</v>
      </c>
      <c r="N7" s="101"/>
      <c r="O7" s="97">
        <f t="shared" si="0"/>
        <v>0</v>
      </c>
    </row>
    <row r="8" spans="1:15" s="70" customFormat="1" ht="12">
      <c r="A8" s="65">
        <f aca="true" t="shared" si="3" ref="A8:A15">A7+1</f>
        <v>3</v>
      </c>
      <c r="B8" s="122"/>
      <c r="C8" s="100"/>
      <c r="D8" s="100"/>
      <c r="E8" s="101"/>
      <c r="F8" s="101"/>
      <c r="G8" s="101"/>
      <c r="H8" s="101"/>
      <c r="I8" s="101"/>
      <c r="J8" s="101"/>
      <c r="K8" s="101"/>
      <c r="L8" s="97">
        <f t="shared" si="1"/>
        <v>0</v>
      </c>
      <c r="M8" s="97">
        <f t="shared" si="2"/>
        <v>0</v>
      </c>
      <c r="N8" s="101"/>
      <c r="O8" s="97">
        <f t="shared" si="0"/>
        <v>0</v>
      </c>
    </row>
    <row r="9" spans="1:15" s="70" customFormat="1" ht="15" customHeight="1">
      <c r="A9" s="65">
        <f t="shared" si="3"/>
        <v>4</v>
      </c>
      <c r="B9" s="122"/>
      <c r="C9" s="100"/>
      <c r="D9" s="100"/>
      <c r="E9" s="101"/>
      <c r="F9" s="101"/>
      <c r="G9" s="101"/>
      <c r="H9" s="101"/>
      <c r="I9" s="101"/>
      <c r="J9" s="101"/>
      <c r="K9" s="101"/>
      <c r="L9" s="97">
        <f t="shared" si="1"/>
        <v>0</v>
      </c>
      <c r="M9" s="97">
        <f t="shared" si="2"/>
        <v>0</v>
      </c>
      <c r="N9" s="101"/>
      <c r="O9" s="97">
        <f t="shared" si="0"/>
        <v>0</v>
      </c>
    </row>
    <row r="10" spans="1:15" s="70" customFormat="1" ht="12">
      <c r="A10" s="65">
        <f t="shared" si="3"/>
        <v>5</v>
      </c>
      <c r="B10" s="122"/>
      <c r="C10" s="100"/>
      <c r="D10" s="100"/>
      <c r="E10" s="101"/>
      <c r="F10" s="101"/>
      <c r="G10" s="101"/>
      <c r="H10" s="101"/>
      <c r="I10" s="101"/>
      <c r="J10" s="101"/>
      <c r="K10" s="101"/>
      <c r="L10" s="97">
        <f t="shared" si="1"/>
        <v>0</v>
      </c>
      <c r="M10" s="97">
        <f t="shared" si="2"/>
        <v>0</v>
      </c>
      <c r="N10" s="101"/>
      <c r="O10" s="97">
        <f t="shared" si="0"/>
        <v>0</v>
      </c>
    </row>
    <row r="11" spans="1:15" s="70" customFormat="1" ht="12">
      <c r="A11" s="65">
        <f t="shared" si="3"/>
        <v>6</v>
      </c>
      <c r="B11" s="122"/>
      <c r="C11" s="100"/>
      <c r="D11" s="100"/>
      <c r="E11" s="101"/>
      <c r="F11" s="101"/>
      <c r="G11" s="101"/>
      <c r="H11" s="101"/>
      <c r="I11" s="101"/>
      <c r="J11" s="101"/>
      <c r="K11" s="101"/>
      <c r="L11" s="97">
        <f t="shared" si="1"/>
        <v>0</v>
      </c>
      <c r="M11" s="97">
        <f t="shared" si="2"/>
        <v>0</v>
      </c>
      <c r="N11" s="101"/>
      <c r="O11" s="97">
        <f t="shared" si="0"/>
        <v>0</v>
      </c>
    </row>
    <row r="12" spans="1:15" s="70" customFormat="1" ht="12">
      <c r="A12" s="65">
        <f t="shared" si="3"/>
        <v>7</v>
      </c>
      <c r="B12" s="122"/>
      <c r="C12" s="100"/>
      <c r="D12" s="100"/>
      <c r="E12" s="101"/>
      <c r="F12" s="101"/>
      <c r="G12" s="101"/>
      <c r="H12" s="101"/>
      <c r="I12" s="101"/>
      <c r="J12" s="101"/>
      <c r="K12" s="101"/>
      <c r="L12" s="97">
        <f t="shared" si="1"/>
        <v>0</v>
      </c>
      <c r="M12" s="97">
        <f t="shared" si="2"/>
        <v>0</v>
      </c>
      <c r="N12" s="101"/>
      <c r="O12" s="97">
        <f t="shared" si="0"/>
        <v>0</v>
      </c>
    </row>
    <row r="13" spans="1:15" s="70" customFormat="1" ht="12">
      <c r="A13" s="65">
        <f t="shared" si="3"/>
        <v>8</v>
      </c>
      <c r="B13" s="122"/>
      <c r="C13" s="100"/>
      <c r="D13" s="100"/>
      <c r="E13" s="101"/>
      <c r="F13" s="101"/>
      <c r="G13" s="101"/>
      <c r="H13" s="101"/>
      <c r="I13" s="101"/>
      <c r="J13" s="101"/>
      <c r="K13" s="101"/>
      <c r="L13" s="97">
        <f t="shared" si="1"/>
        <v>0</v>
      </c>
      <c r="M13" s="97">
        <f t="shared" si="2"/>
        <v>0</v>
      </c>
      <c r="N13" s="101"/>
      <c r="O13" s="97">
        <f t="shared" si="0"/>
        <v>0</v>
      </c>
    </row>
    <row r="14" spans="1:15" s="70" customFormat="1" ht="12">
      <c r="A14" s="65">
        <f t="shared" si="3"/>
        <v>9</v>
      </c>
      <c r="B14" s="122"/>
      <c r="C14" s="100"/>
      <c r="D14" s="100"/>
      <c r="E14" s="101"/>
      <c r="F14" s="101"/>
      <c r="G14" s="101"/>
      <c r="H14" s="101"/>
      <c r="I14" s="101"/>
      <c r="J14" s="101"/>
      <c r="K14" s="101"/>
      <c r="L14" s="97">
        <f t="shared" si="1"/>
        <v>0</v>
      </c>
      <c r="M14" s="97">
        <f t="shared" si="2"/>
        <v>0</v>
      </c>
      <c r="N14" s="101"/>
      <c r="O14" s="97">
        <f t="shared" si="0"/>
        <v>0</v>
      </c>
    </row>
    <row r="15" spans="1:15" s="128" customFormat="1" ht="12">
      <c r="A15" s="107">
        <f t="shared" si="3"/>
        <v>10</v>
      </c>
      <c r="B15" s="126" t="s">
        <v>91</v>
      </c>
      <c r="C15" s="127">
        <f>SUM(C6:C14)</f>
        <v>0</v>
      </c>
      <c r="D15" s="127">
        <f>SUM(D6:D14)</f>
        <v>0</v>
      </c>
      <c r="E15" s="109">
        <f>SUM(E6:E14)</f>
        <v>0</v>
      </c>
      <c r="F15" s="109">
        <f>SUM(F6:F14)</f>
        <v>0</v>
      </c>
      <c r="G15" s="109">
        <f>SUM(G6:G14)</f>
        <v>0</v>
      </c>
      <c r="H15" s="109">
        <f>SUM(H6:H14)</f>
        <v>0</v>
      </c>
      <c r="I15" s="109">
        <f>SUM(I6:I14)</f>
        <v>0</v>
      </c>
      <c r="J15" s="109">
        <f>SUM(J6:J14)</f>
        <v>0</v>
      </c>
      <c r="K15" s="109">
        <f>SUM(K6:K14)</f>
        <v>0</v>
      </c>
      <c r="L15" s="110">
        <f>SUM(L6:L14)</f>
        <v>0</v>
      </c>
      <c r="M15" s="109">
        <f>SUM(M6:M14)</f>
        <v>0</v>
      </c>
      <c r="N15" s="109">
        <f>SUM(N6:N14)</f>
        <v>0</v>
      </c>
      <c r="O15" s="109">
        <f>SUM(O6:O14)</f>
        <v>0</v>
      </c>
    </row>
  </sheetData>
  <sheetProtection sheet="1" objects="1" scenarios="1" selectLockedCells="1"/>
  <mergeCells count="4">
    <mergeCell ref="A4:A5"/>
    <mergeCell ref="B4:B5"/>
    <mergeCell ref="E4:E5"/>
    <mergeCell ref="A2:O2"/>
  </mergeCells>
  <dataValidations count="1">
    <dataValidation type="decimal" allowBlank="1" showInputMessage="1" showErrorMessage="1" sqref="N6:N14 C6:K14">
      <formula1>0</formula1>
      <formula2>999999999</formula2>
    </dataValidation>
  </dataValidations>
  <printOptions/>
  <pageMargins left="0.25" right="0.25" top="0.75" bottom="0.75" header="0.3" footer="0.3"/>
  <pageSetup fitToHeight="0" fitToWidth="1" horizontalDpi="600" verticalDpi="600" orientation="landscape" scale="80" r:id="rId1"/>
  <headerFooter>
    <oddFooter>&amp;CPage &amp;P of &amp;N&amp;Rattachment-h-budget-march-2020</oddFooter>
  </headerFooter>
</worksheet>
</file>

<file path=xl/worksheets/sheet7.xml><?xml version="1.0" encoding="utf-8"?>
<worksheet xmlns="http://schemas.openxmlformats.org/spreadsheetml/2006/main" xmlns:r="http://schemas.openxmlformats.org/officeDocument/2006/relationships">
  <dimension ref="A1:E30"/>
  <sheetViews>
    <sheetView zoomScalePageLayoutView="0" workbookViewId="0" topLeftCell="A1">
      <selection activeCell="B10" sqref="B10"/>
    </sheetView>
  </sheetViews>
  <sheetFormatPr defaultColWidth="9.140625" defaultRowHeight="15"/>
  <cols>
    <col min="1" max="1" width="46.421875" style="3" customWidth="1"/>
    <col min="2" max="2" width="17.140625" style="3" customWidth="1"/>
    <col min="3" max="3" width="24.140625" style="3" customWidth="1"/>
    <col min="4" max="4" width="21.7109375" style="3" customWidth="1"/>
    <col min="5" max="5" width="18.421875" style="3" customWidth="1"/>
    <col min="6" max="16384" width="9.140625" style="3" customWidth="1"/>
  </cols>
  <sheetData>
    <row r="1" spans="1:5" ht="15">
      <c r="A1" s="1" t="str">
        <f>CONCATENATE("DJJ Solicitation #: ",'Provider Info &amp; Instructions'!$C$4)</f>
        <v>DJJ Solicitation #: </v>
      </c>
      <c r="E1" s="2" t="str">
        <f>CONCATENATE('Provider Info &amp; Instructions'!$C$3," v",'Provider Info &amp; Instructions'!$C$8)</f>
        <v> v</v>
      </c>
    </row>
    <row r="2" spans="1:5" ht="18.75">
      <c r="A2" s="228" t="s">
        <v>164</v>
      </c>
      <c r="B2" s="228"/>
      <c r="C2" s="228"/>
      <c r="D2" s="228"/>
      <c r="E2" s="228"/>
    </row>
    <row r="4" spans="1:5" s="102" customFormat="1" ht="54" customHeight="1">
      <c r="A4" s="129" t="s">
        <v>165</v>
      </c>
      <c r="B4" s="129" t="s">
        <v>166</v>
      </c>
      <c r="C4" s="204" t="s">
        <v>149</v>
      </c>
      <c r="D4" s="207" t="s">
        <v>167</v>
      </c>
      <c r="E4" s="207" t="s">
        <v>168</v>
      </c>
    </row>
    <row r="5" spans="1:5" s="70" customFormat="1" ht="12">
      <c r="A5" s="73" t="s">
        <v>169</v>
      </c>
      <c r="B5" s="155">
        <f>'Program Contractors &amp; Facility'!F53</f>
        <v>0</v>
      </c>
      <c r="C5" s="155">
        <f>'Program Contractors &amp; Facility'!G53</f>
        <v>0</v>
      </c>
      <c r="D5" s="130" t="str">
        <f>IF('Program Contractors &amp; Facility'!G53=0,"N/A",C5/E5)</f>
        <v>N/A</v>
      </c>
      <c r="E5" s="157">
        <f>B5+C5</f>
        <v>0</v>
      </c>
    </row>
    <row r="6" spans="1:5" s="70" customFormat="1" ht="12">
      <c r="A6" s="73" t="s">
        <v>170</v>
      </c>
      <c r="B6" s="155">
        <f>'Program-Staffing'!N51</f>
        <v>0</v>
      </c>
      <c r="C6" s="155">
        <f>'Program-Staffing'!O51</f>
        <v>0</v>
      </c>
      <c r="D6" s="130" t="str">
        <f>IF('Program-Staffing'!O51=0,"N/A",C6/E6)</f>
        <v>N/A</v>
      </c>
      <c r="E6" s="157">
        <f>B6+C6</f>
        <v>0</v>
      </c>
    </row>
    <row r="7" spans="1:5" s="70" customFormat="1" ht="12">
      <c r="A7" s="71" t="s">
        <v>171</v>
      </c>
      <c r="B7" s="155">
        <f>'Support- Overhead'!F19</f>
        <v>0</v>
      </c>
      <c r="C7" s="155">
        <f>'Support- Overhead'!G19</f>
        <v>0</v>
      </c>
      <c r="D7" s="130" t="str">
        <f>IF('Support- Overhead'!G19=0,"N/A",C7/E7)</f>
        <v>N/A</v>
      </c>
      <c r="E7" s="157">
        <f>B7+C7</f>
        <v>0</v>
      </c>
    </row>
    <row r="8" spans="1:5" s="70" customFormat="1" ht="12">
      <c r="A8" s="73" t="s">
        <v>172</v>
      </c>
      <c r="B8" s="155">
        <f>'Support-Corporate'!M15</f>
        <v>0</v>
      </c>
      <c r="C8" s="155">
        <f>'Support-Corporate'!N15</f>
        <v>0</v>
      </c>
      <c r="D8" s="130" t="str">
        <f>IF('Support-Corporate'!N15=0,"N/A",C8/E8)</f>
        <v>N/A</v>
      </c>
      <c r="E8" s="157">
        <f>B8+C8</f>
        <v>0</v>
      </c>
    </row>
    <row r="9" spans="1:5" s="70" customFormat="1" ht="12">
      <c r="A9" s="131" t="s">
        <v>173</v>
      </c>
      <c r="B9" s="156">
        <f>SUM(B5:B8)</f>
        <v>0</v>
      </c>
      <c r="C9" s="156">
        <f>SUM(C5:C8)</f>
        <v>0</v>
      </c>
      <c r="D9" s="132" t="str">
        <f>IF(C9=0,"N/A",C9/E9)</f>
        <v>N/A</v>
      </c>
      <c r="E9" s="158">
        <f>SUM(E5:E8)</f>
        <v>0</v>
      </c>
    </row>
    <row r="10" spans="1:5" s="70" customFormat="1" ht="30.75" customHeight="1">
      <c r="A10" s="71" t="s">
        <v>174</v>
      </c>
      <c r="B10" s="171">
        <f>B9*0.01</f>
        <v>0</v>
      </c>
      <c r="C10" s="133"/>
      <c r="D10" s="134"/>
      <c r="E10" s="155"/>
    </row>
    <row r="11" spans="1:5" s="70" customFormat="1" ht="12">
      <c r="A11" s="135" t="s">
        <v>175</v>
      </c>
      <c r="B11" s="155">
        <f>B9+B10</f>
        <v>0</v>
      </c>
      <c r="C11" s="133"/>
      <c r="D11" s="134"/>
      <c r="E11" s="155">
        <f>E9+E10</f>
        <v>0</v>
      </c>
    </row>
    <row r="12" spans="1:5" s="70" customFormat="1" ht="12">
      <c r="A12" s="73" t="s">
        <v>19</v>
      </c>
      <c r="B12" s="155">
        <f>'Cost Reimbursement'!H22</f>
        <v>0</v>
      </c>
      <c r="C12" s="133"/>
      <c r="D12" s="136"/>
      <c r="E12" s="157">
        <f>B12</f>
        <v>0</v>
      </c>
    </row>
    <row r="13" spans="1:5" s="70" customFormat="1" ht="12">
      <c r="A13" s="131" t="s">
        <v>176</v>
      </c>
      <c r="B13" s="156">
        <f>B12+B11</f>
        <v>0</v>
      </c>
      <c r="C13" s="156">
        <f>SUM(C9)</f>
        <v>0</v>
      </c>
      <c r="D13" s="132" t="str">
        <f>IF(C13=0,"N/A",C13/E13)</f>
        <v>N/A</v>
      </c>
      <c r="E13" s="156">
        <f>E12+E11</f>
        <v>0</v>
      </c>
    </row>
    <row r="14" spans="1:5" s="70" customFormat="1" ht="12.75" thickBot="1">
      <c r="A14" s="150"/>
      <c r="B14" s="137"/>
      <c r="C14" s="137"/>
      <c r="D14" s="137"/>
      <c r="E14" s="137"/>
    </row>
    <row r="15" spans="1:5" s="70" customFormat="1" ht="13.5" thickBot="1" thickTop="1">
      <c r="A15" s="189" t="s">
        <v>177</v>
      </c>
      <c r="B15" s="138"/>
      <c r="C15" s="138"/>
      <c r="D15" s="139" t="s">
        <v>178</v>
      </c>
      <c r="E15" s="140"/>
    </row>
    <row r="16" spans="1:5" s="70" customFormat="1" ht="13.5" thickBot="1" thickTop="1">
      <c r="A16" s="193" t="s">
        <v>179</v>
      </c>
      <c r="B16" s="137"/>
      <c r="C16" s="137"/>
      <c r="D16" s="139" t="s">
        <v>180</v>
      </c>
      <c r="E16" s="201">
        <v>365</v>
      </c>
    </row>
    <row r="17" spans="1:5" s="70" customFormat="1" ht="13.5" thickBot="1" thickTop="1">
      <c r="A17" s="151" t="s">
        <v>181</v>
      </c>
      <c r="B17" s="137"/>
      <c r="C17" s="137"/>
      <c r="D17" s="162" t="s">
        <v>182</v>
      </c>
      <c r="E17" s="163"/>
    </row>
    <row r="18" spans="1:5" s="70" customFormat="1" ht="13.5" thickBot="1" thickTop="1">
      <c r="A18" s="192" t="s">
        <v>179</v>
      </c>
      <c r="B18" s="137"/>
      <c r="C18" s="137"/>
      <c r="D18" s="142" t="s">
        <v>183</v>
      </c>
      <c r="E18" s="159">
        <f>IF(B11&gt;0,(SUM(B11)/E15/E16)-E17,0)</f>
        <v>0</v>
      </c>
    </row>
    <row r="19" spans="1:5" s="70" customFormat="1" ht="13.5" thickBot="1" thickTop="1">
      <c r="A19" s="190" t="s">
        <v>184</v>
      </c>
      <c r="B19" s="141"/>
      <c r="C19" s="141"/>
      <c r="D19" s="139" t="s">
        <v>185</v>
      </c>
      <c r="E19" s="159">
        <f>IF(E18&gt;0,SUM(E18-10),0)</f>
        <v>0</v>
      </c>
    </row>
    <row r="20" spans="1:5" s="70" customFormat="1" ht="12.75" thickTop="1">
      <c r="A20" s="70" t="s">
        <v>186</v>
      </c>
      <c r="B20" s="141"/>
      <c r="C20" s="141"/>
      <c r="D20" s="139"/>
      <c r="E20" s="167"/>
    </row>
    <row r="21" spans="1:5" s="70" customFormat="1" ht="12">
      <c r="A21" s="191"/>
      <c r="B21" s="141"/>
      <c r="C21" s="141"/>
      <c r="D21" s="250" t="s">
        <v>187</v>
      </c>
      <c r="E21" s="251"/>
    </row>
    <row r="22" spans="1:5" s="70" customFormat="1" ht="12">
      <c r="A22" s="143"/>
      <c r="B22" s="144" t="s">
        <v>188</v>
      </c>
      <c r="C22" s="144" t="s">
        <v>189</v>
      </c>
      <c r="D22" s="166"/>
      <c r="E22" s="167"/>
    </row>
    <row r="23" spans="1:5" s="70" customFormat="1" ht="12">
      <c r="A23" s="146" t="s">
        <v>190</v>
      </c>
      <c r="B23" s="147">
        <f>SUM(B5:B6,B10,B12)</f>
        <v>0</v>
      </c>
      <c r="C23" s="164">
        <f>IF(B23&gt;0,SUM(B23/B25),0)</f>
        <v>0</v>
      </c>
      <c r="D23" s="168"/>
      <c r="E23" s="169"/>
    </row>
    <row r="24" spans="1:5" s="70" customFormat="1" ht="12.75" thickBot="1">
      <c r="A24" s="146" t="s">
        <v>191</v>
      </c>
      <c r="B24" s="148">
        <f>SUM(B7:B8)</f>
        <v>0</v>
      </c>
      <c r="C24" s="165">
        <f>IF(B24&gt;0,SUM(B24/B25),0)</f>
        <v>0</v>
      </c>
      <c r="D24" s="248"/>
      <c r="E24" s="249"/>
    </row>
    <row r="25" spans="1:5" s="70" customFormat="1" ht="12">
      <c r="A25" s="160" t="s">
        <v>91</v>
      </c>
      <c r="B25" s="161">
        <f>SUM(B23:B24)</f>
        <v>0</v>
      </c>
      <c r="C25" s="170">
        <f>SUM(C23:C24)</f>
        <v>0</v>
      </c>
      <c r="D25" s="248"/>
      <c r="E25" s="249"/>
    </row>
    <row r="26" spans="1:5" s="70" customFormat="1" ht="12">
      <c r="A26" s="137"/>
      <c r="B26" s="149"/>
      <c r="C26" s="137"/>
      <c r="D26" s="139"/>
      <c r="E26" s="145"/>
    </row>
    <row r="27" spans="1:5" ht="15">
      <c r="A27" s="7"/>
      <c r="B27" s="8"/>
      <c r="C27" s="7"/>
      <c r="D27" s="70"/>
      <c r="E27" s="70"/>
    </row>
    <row r="28" spans="4:5" ht="15">
      <c r="D28" s="70"/>
      <c r="E28" s="70"/>
    </row>
    <row r="29" spans="4:5" ht="15">
      <c r="D29" s="70"/>
      <c r="E29" s="70"/>
    </row>
    <row r="30" spans="4:5" ht="15">
      <c r="D30" s="70"/>
      <c r="E30" s="70"/>
    </row>
  </sheetData>
  <sheetProtection sheet="1" objects="1" scenarios="1" selectLockedCells="1"/>
  <mergeCells count="4">
    <mergeCell ref="A2:E2"/>
    <mergeCell ref="D25:E25"/>
    <mergeCell ref="D21:E21"/>
    <mergeCell ref="D24:E24"/>
  </mergeCells>
  <conditionalFormatting sqref="E16:E17 E19:E20 E22:E23">
    <cfRule type="expression" priority="1" dxfId="11">
      <formula>LEFT(E16,1)="&lt;"</formula>
    </cfRule>
  </conditionalFormatting>
  <conditionalFormatting sqref="E26">
    <cfRule type="expression" priority="5" dxfId="11">
      <formula>LEFT(E26,1)="&lt;"</formula>
    </cfRule>
  </conditionalFormatting>
  <conditionalFormatting sqref="E15">
    <cfRule type="expression" priority="4" dxfId="11">
      <formula>LEFT(E15,1)="&lt;"</formula>
    </cfRule>
  </conditionalFormatting>
  <conditionalFormatting sqref="E18">
    <cfRule type="expression" priority="3" dxfId="11">
      <formula>LEFT(E18,1)="&lt;"</formula>
    </cfRule>
  </conditionalFormatting>
  <dataValidations count="1">
    <dataValidation type="decimal" allowBlank="1" showInputMessage="1" showErrorMessage="1" errorTitle="Invalid entry" error="Please enter a numeric value greater than zero." sqref="E16:E17 E26">
      <formula1>0</formula1>
      <formula2>999999999</formula2>
    </dataValidation>
  </dataValidations>
  <printOptions/>
  <pageMargins left="0.25" right="0.25" top="0.75" bottom="0.75" header="0.3" footer="0.3"/>
  <pageSetup horizontalDpi="600" verticalDpi="600" orientation="landscape" r:id="rId2"/>
  <headerFooter>
    <oddFooter>&amp;CPage &amp;P of &amp;N&amp;Rattachment-h-budget-march-2020</oddFooter>
  </headerFooter>
  <ignoredErrors>
    <ignoredError sqref="B23:B25 C25" unlockedFormula="1"/>
  </ignoredErrors>
  <drawing r:id="rId1"/>
</worksheet>
</file>

<file path=xl/worksheets/sheet8.xml><?xml version="1.0" encoding="utf-8"?>
<worksheet xmlns="http://schemas.openxmlformats.org/spreadsheetml/2006/main" xmlns:r="http://schemas.openxmlformats.org/officeDocument/2006/relationships">
  <dimension ref="A1:H18"/>
  <sheetViews>
    <sheetView zoomScalePageLayoutView="0" workbookViewId="0" topLeftCell="A1">
      <selection activeCell="J12" sqref="J12"/>
    </sheetView>
  </sheetViews>
  <sheetFormatPr defaultColWidth="9.140625" defaultRowHeight="15"/>
  <cols>
    <col min="1" max="1" width="29.421875" style="3" customWidth="1"/>
    <col min="2" max="5" width="9.140625" style="3" customWidth="1"/>
    <col min="6" max="6" width="11.140625" style="3" bestFit="1" customWidth="1"/>
    <col min="7" max="7" width="9.140625" style="3" customWidth="1"/>
    <col min="8" max="8" width="11.140625" style="3" bestFit="1" customWidth="1"/>
    <col min="9" max="16384" width="9.140625" style="3" customWidth="1"/>
  </cols>
  <sheetData>
    <row r="1" spans="1:8" ht="15">
      <c r="A1" s="255" t="s">
        <v>192</v>
      </c>
      <c r="B1" s="256"/>
      <c r="C1" s="256"/>
      <c r="D1" s="256"/>
      <c r="E1" s="256"/>
      <c r="F1" s="256"/>
      <c r="G1" s="256"/>
      <c r="H1" s="256"/>
    </row>
    <row r="2" spans="1:8" ht="15">
      <c r="A2" s="255" t="s">
        <v>193</v>
      </c>
      <c r="B2" s="256"/>
      <c r="C2" s="256"/>
      <c r="D2" s="256"/>
      <c r="E2" s="256"/>
      <c r="F2" s="256"/>
      <c r="G2" s="256"/>
      <c r="H2" s="256"/>
    </row>
    <row r="3" spans="1:8" ht="15">
      <c r="A3" s="209"/>
      <c r="B3" s="210"/>
      <c r="C3" s="210"/>
      <c r="D3" s="210"/>
      <c r="E3" s="210"/>
      <c r="F3" s="210"/>
      <c r="G3" s="210"/>
      <c r="H3" s="210"/>
    </row>
    <row r="4" spans="1:8" ht="60.75" customHeight="1">
      <c r="A4" s="252" t="s">
        <v>194</v>
      </c>
      <c r="B4" s="253"/>
      <c r="C4" s="253"/>
      <c r="D4" s="253"/>
      <c r="E4" s="253"/>
      <c r="F4" s="253"/>
      <c r="G4" s="253"/>
      <c r="H4" s="254"/>
    </row>
    <row r="6" spans="1:8" s="178" customFormat="1" ht="60">
      <c r="A6" s="176" t="s">
        <v>195</v>
      </c>
      <c r="B6" s="177" t="s">
        <v>196</v>
      </c>
      <c r="C6" s="177" t="s">
        <v>178</v>
      </c>
      <c r="D6" s="177" t="s">
        <v>197</v>
      </c>
      <c r="E6" s="177" t="s">
        <v>198</v>
      </c>
      <c r="F6" s="177" t="s">
        <v>23</v>
      </c>
      <c r="G6" s="177" t="s">
        <v>199</v>
      </c>
      <c r="H6" s="177" t="s">
        <v>200</v>
      </c>
    </row>
    <row r="7" spans="1:8" s="178" customFormat="1" ht="15">
      <c r="A7" s="179" t="s">
        <v>201</v>
      </c>
      <c r="B7" s="180">
        <v>43282</v>
      </c>
      <c r="C7" s="179">
        <v>2</v>
      </c>
      <c r="D7" s="181">
        <v>230</v>
      </c>
      <c r="E7" s="179">
        <v>365</v>
      </c>
      <c r="F7" s="182">
        <f>SUM(C7*D7*E7)</f>
        <v>167900</v>
      </c>
      <c r="G7" s="182">
        <f>SUM(F7*0.005)</f>
        <v>839.5</v>
      </c>
      <c r="H7" s="182">
        <f>SUM(F7-G7)</f>
        <v>167060.5</v>
      </c>
    </row>
    <row r="8" spans="1:8" s="178" customFormat="1" ht="27" customHeight="1">
      <c r="A8" s="179" t="s">
        <v>202</v>
      </c>
      <c r="B8" s="180">
        <v>43282</v>
      </c>
      <c r="C8" s="179">
        <v>42</v>
      </c>
      <c r="D8" s="181">
        <v>4.5</v>
      </c>
      <c r="E8" s="179">
        <v>365</v>
      </c>
      <c r="F8" s="182">
        <f>SUM(C8*D8*E8)</f>
        <v>68985</v>
      </c>
      <c r="G8" s="182">
        <f>SUM(F8*0.005)</f>
        <v>344.925</v>
      </c>
      <c r="H8" s="182">
        <f>SUM(F8-G8)</f>
        <v>68640.075</v>
      </c>
    </row>
    <row r="9" spans="1:8" ht="30" customHeight="1">
      <c r="A9" s="186"/>
      <c r="B9" s="172"/>
      <c r="C9" s="173"/>
      <c r="D9" s="174"/>
      <c r="E9" s="183">
        <v>365</v>
      </c>
      <c r="F9" s="184">
        <f>SUM(C9*D9*E9)</f>
        <v>0</v>
      </c>
      <c r="G9" s="184">
        <f>SUM(F9*0.005)</f>
        <v>0</v>
      </c>
      <c r="H9" s="185">
        <f>SUM(F9-G9)</f>
        <v>0</v>
      </c>
    </row>
    <row r="10" spans="1:8" ht="30" customHeight="1">
      <c r="A10" s="186"/>
      <c r="B10" s="172"/>
      <c r="C10" s="173"/>
      <c r="D10" s="174"/>
      <c r="E10" s="183">
        <v>365</v>
      </c>
      <c r="F10" s="184">
        <f>SUM(C10*D10*E10)</f>
        <v>0</v>
      </c>
      <c r="G10" s="184">
        <f>SUM(F10*0.005)</f>
        <v>0</v>
      </c>
      <c r="H10" s="185">
        <f>SUM(F10-G10)</f>
        <v>0</v>
      </c>
    </row>
    <row r="11" spans="1:8" ht="30" customHeight="1">
      <c r="A11" s="186"/>
      <c r="B11" s="172"/>
      <c r="C11" s="173"/>
      <c r="D11" s="174"/>
      <c r="E11" s="183">
        <v>365</v>
      </c>
      <c r="F11" s="184">
        <f>SUM(C11*D11*E11)</f>
        <v>0</v>
      </c>
      <c r="G11" s="184">
        <f>SUM(F11*0.005)</f>
        <v>0</v>
      </c>
      <c r="H11" s="185">
        <f>SUM(F11-G11)</f>
        <v>0</v>
      </c>
    </row>
    <row r="12" spans="1:8" ht="30" customHeight="1">
      <c r="A12" s="186"/>
      <c r="B12" s="172"/>
      <c r="C12" s="173"/>
      <c r="D12" s="174"/>
      <c r="E12" s="183">
        <v>365</v>
      </c>
      <c r="F12" s="184">
        <f>SUM(C12*D12*E12)</f>
        <v>0</v>
      </c>
      <c r="G12" s="184">
        <f>SUM(F12*0.005)</f>
        <v>0</v>
      </c>
      <c r="H12" s="185">
        <f>SUM(F12-G12)</f>
        <v>0</v>
      </c>
    </row>
    <row r="13" spans="1:8" ht="30" customHeight="1">
      <c r="A13" s="186"/>
      <c r="B13" s="172"/>
      <c r="C13" s="173"/>
      <c r="D13" s="174"/>
      <c r="E13" s="183">
        <v>365</v>
      </c>
      <c r="F13" s="184">
        <f>SUM(C13*D13*E13)</f>
        <v>0</v>
      </c>
      <c r="G13" s="184">
        <f>SUM(F13*0.005)</f>
        <v>0</v>
      </c>
      <c r="H13" s="185">
        <f>SUM(F13-G13)</f>
        <v>0</v>
      </c>
    </row>
    <row r="14" spans="1:8" ht="30" customHeight="1">
      <c r="A14" s="186"/>
      <c r="B14" s="172"/>
      <c r="C14" s="173"/>
      <c r="D14" s="174"/>
      <c r="E14" s="183">
        <v>365</v>
      </c>
      <c r="F14" s="184">
        <f>SUM(C14*D14*E14)</f>
        <v>0</v>
      </c>
      <c r="G14" s="184">
        <f>SUM(F14*0.005)</f>
        <v>0</v>
      </c>
      <c r="H14" s="185">
        <f>SUM(F14-G14)</f>
        <v>0</v>
      </c>
    </row>
    <row r="15" spans="1:8" ht="30" customHeight="1">
      <c r="A15" s="186"/>
      <c r="B15" s="172"/>
      <c r="C15" s="173"/>
      <c r="D15" s="174"/>
      <c r="E15" s="183">
        <v>365</v>
      </c>
      <c r="F15" s="184">
        <f>SUM(C15*D15*E15)</f>
        <v>0</v>
      </c>
      <c r="G15" s="184">
        <f>SUM(F15*0.005)</f>
        <v>0</v>
      </c>
      <c r="H15" s="185">
        <f>SUM(F15-G15)</f>
        <v>0</v>
      </c>
    </row>
    <row r="16" spans="1:8" ht="30" customHeight="1">
      <c r="A16" s="186"/>
      <c r="B16" s="172"/>
      <c r="C16" s="173"/>
      <c r="D16" s="174"/>
      <c r="E16" s="183">
        <v>365</v>
      </c>
      <c r="F16" s="184">
        <f>SUM(C16*D16*E16)</f>
        <v>0</v>
      </c>
      <c r="G16" s="184">
        <f>SUM(F16*0.005)</f>
        <v>0</v>
      </c>
      <c r="H16" s="185">
        <f>SUM(F16-G16)</f>
        <v>0</v>
      </c>
    </row>
    <row r="17" spans="1:8" ht="30" customHeight="1">
      <c r="A17" s="186"/>
      <c r="B17" s="172"/>
      <c r="C17" s="173"/>
      <c r="D17" s="174"/>
      <c r="E17" s="183">
        <v>365</v>
      </c>
      <c r="F17" s="184">
        <f>SUM(C17*D17*E17)</f>
        <v>0</v>
      </c>
      <c r="G17" s="184">
        <f>SUM(F17*0.005)</f>
        <v>0</v>
      </c>
      <c r="H17" s="185">
        <f>SUM(F17-G17)</f>
        <v>0</v>
      </c>
    </row>
    <row r="18" spans="1:8" ht="30" customHeight="1">
      <c r="A18" s="186"/>
      <c r="B18" s="172"/>
      <c r="C18" s="173"/>
      <c r="D18" s="174"/>
      <c r="E18" s="183">
        <v>365</v>
      </c>
      <c r="F18" s="184">
        <f>SUM(C18*D18*E18)</f>
        <v>0</v>
      </c>
      <c r="G18" s="184">
        <f>SUM(F18*0.005)</f>
        <v>0</v>
      </c>
      <c r="H18" s="185">
        <f>SUM(F18-G18)</f>
        <v>0</v>
      </c>
    </row>
  </sheetData>
  <sheetProtection sheet="1" objects="1" scenarios="1"/>
  <mergeCells count="3">
    <mergeCell ref="A4:H4"/>
    <mergeCell ref="A1:H1"/>
    <mergeCell ref="A2:H2"/>
  </mergeCells>
  <printOptions/>
  <pageMargins left="0.7" right="0.7" top="0.75" bottom="0.75" header="0.3" footer="0.3"/>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Alsop, Penny</dc:creator>
  <cp:keywords/>
  <dc:description/>
  <cp:lastModifiedBy>Wombles, Willliam</cp:lastModifiedBy>
  <dcterms:created xsi:type="dcterms:W3CDTF">2017-10-16T20:36:40Z</dcterms:created>
  <dcterms:modified xsi:type="dcterms:W3CDTF">2021-02-08T20:11:29Z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0x010100BEA5B63563D9EB42A4A51FC83F5EF1CD00988A5BCD5834A64E8E79F76844AEE389</vt:lpwstr>
  </property>
  <property fmtid="{D5CDD505-2E9C-101B-9397-08002B2CF9AE}" pid="3" name="Contract Status">
    <vt:lpwstr>N/A</vt:lpwstr>
  </property>
  <property fmtid="{D5CDD505-2E9C-101B-9397-08002B2CF9AE}" pid="4" name="Procument Version">
    <vt:lpwstr/>
  </property>
  <property fmtid="{D5CDD505-2E9C-101B-9397-08002B2CF9AE}" pid="5" name="Procurement Status">
    <vt:lpwstr>In Progress</vt:lpwstr>
  </property>
  <property fmtid="{D5CDD505-2E9C-101B-9397-08002B2CF9AE}" pid="6" name="Procurement">
    <vt:lpwstr>01. In Review</vt:lpwstr>
  </property>
</Properties>
</file>