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tabRatio="892" activeTab="0"/>
  </bookViews>
  <sheets>
    <sheet name="INSTRUCTIONS" sheetId="1" r:id="rId1"/>
    <sheet name="SUMMARY" sheetId="2" r:id="rId2"/>
    <sheet name="TYPE I RESPONSE PACKAGE" sheetId="3" r:id="rId3"/>
    <sheet name="TYPE II RESPONSE PACKAGE" sheetId="4" r:id="rId4"/>
    <sheet name="TYPE III RESPONSE PACKAGE" sheetId="5" r:id="rId5"/>
    <sheet name="RESPONDER BASE CAMPS" sheetId="6" r:id="rId6"/>
    <sheet name="EMERGENCY SHELTER COMPLEXES" sheetId="7" r:id="rId7"/>
    <sheet name="SANPACS" sheetId="8" r:id="rId8"/>
    <sheet name="MOBILE MEDICAL UNITS" sheetId="9" r:id="rId9"/>
    <sheet name="TYPED SUPPORT PACKAGES" sheetId="10" r:id="rId10"/>
    <sheet name="Prime Power - Individual" sheetId="11" r:id="rId11"/>
    <sheet name="Pumps - Individual" sheetId="12" r:id="rId12"/>
    <sheet name="MHE - Individual" sheetId="13" r:id="rId13"/>
    <sheet name="Heavy Equipment" sheetId="14" r:id="rId14"/>
    <sheet name="Personnel" sheetId="15" r:id="rId15"/>
    <sheet name="Supplies Mass Care" sheetId="16" r:id="rId16"/>
    <sheet name="Vehicles &amp; Transportation" sheetId="17" r:id="rId17"/>
    <sheet name="Environmental Control" sheetId="18" r:id="rId18"/>
    <sheet name="Temporary Structures - Indiv. " sheetId="19" r:id="rId19"/>
    <sheet name="Support Equipment" sheetId="20" r:id="rId20"/>
    <sheet name="Tarps" sheetId="21" r:id="rId21"/>
    <sheet name="Shelf Stable Meals" sheetId="22" r:id="rId22"/>
    <sheet name="PPE" sheetId="23" r:id="rId23"/>
  </sheets>
  <definedNames/>
  <calcPr fullCalcOnLoad="1"/>
</workbook>
</file>

<file path=xl/sharedStrings.xml><?xml version="1.0" encoding="utf-8"?>
<sst xmlns="http://schemas.openxmlformats.org/spreadsheetml/2006/main" count="4078" uniqueCount="1639">
  <si>
    <t>CONTRACTOR NAME:</t>
  </si>
  <si>
    <t xml:space="preserve">PRINCIPAL POC: </t>
  </si>
  <si>
    <t>24/7 CONTACT TELEPHONE:</t>
  </si>
  <si>
    <t>REVISION DATE:</t>
  </si>
  <si>
    <t xml:space="preserve">JUMP DIRECTLY TO: </t>
  </si>
  <si>
    <t xml:space="preserve">LINK TO NIMS RESOURCE TYPING
</t>
  </si>
  <si>
    <t>TYPE I RESPONSE PACKAGE</t>
  </si>
  <si>
    <t>TYPE II RESPONSE PACKAGE</t>
  </si>
  <si>
    <t>https://rtlt.preptoolkit.fema.gov/Public</t>
  </si>
  <si>
    <t>TYPE III RESPONSE PACKAGE</t>
  </si>
  <si>
    <t>TYPED SUPPORT PACKAGES</t>
  </si>
  <si>
    <t>Prime Power - Individual</t>
  </si>
  <si>
    <t xml:space="preserve">The State of Florida follows the National Incident Management System (NIMS) definitions where they apply.  Where there are no NIMS definitions, the State of Florida then Types a resource as FL TYPED. </t>
  </si>
  <si>
    <t>Pumps - Individual</t>
  </si>
  <si>
    <t>MHE - Individual</t>
  </si>
  <si>
    <t>Heavy Equipment</t>
  </si>
  <si>
    <t>Personnel</t>
  </si>
  <si>
    <t>Supplies Mass Care</t>
  </si>
  <si>
    <t>Vehicles &amp; Transportation</t>
  </si>
  <si>
    <t>Environmental Control</t>
  </si>
  <si>
    <t>Temporary Structures - Indiv.</t>
  </si>
  <si>
    <t>Support Equipment</t>
  </si>
  <si>
    <t>Tarps</t>
  </si>
  <si>
    <t>TYPE I RESPONSE PACKAGE RATE SHEET</t>
  </si>
  <si>
    <t>Qty</t>
  </si>
  <si>
    <t>NIMS Typing</t>
  </si>
  <si>
    <t>Description</t>
  </si>
  <si>
    <t>Work Rate</t>
  </si>
  <si>
    <t>Unit</t>
  </si>
  <si>
    <t>Amt</t>
  </si>
  <si>
    <t>Notes</t>
  </si>
  <si>
    <t>NIMS TYPE V</t>
  </si>
  <si>
    <t>WK</t>
  </si>
  <si>
    <t>75 kW Generator</t>
  </si>
  <si>
    <t>100 kW Generator</t>
  </si>
  <si>
    <t>125 kW Generator</t>
  </si>
  <si>
    <t>150 kW Generator</t>
  </si>
  <si>
    <t>175 kW Generator</t>
  </si>
  <si>
    <t>250 kW Generator</t>
  </si>
  <si>
    <t>NIMS TYPE IV</t>
  </si>
  <si>
    <t>400 kW Generator</t>
  </si>
  <si>
    <t>500 kW Generator</t>
  </si>
  <si>
    <t>NIMS TYPE III</t>
  </si>
  <si>
    <t>800 kW Generator</t>
  </si>
  <si>
    <t>1250 kW Generator</t>
  </si>
  <si>
    <t>1500 kW Generator</t>
  </si>
  <si>
    <t>NIMS TYPE I</t>
  </si>
  <si>
    <t>Generator Cable</t>
  </si>
  <si>
    <t>P/F/W</t>
  </si>
  <si>
    <t>45 kVA Transformer</t>
  </si>
  <si>
    <t>75 kVA Transformer</t>
  </si>
  <si>
    <t>100 kVA Transformer</t>
  </si>
  <si>
    <t>150 kVA Transformer</t>
  </si>
  <si>
    <t>225 kVA Transformer</t>
  </si>
  <si>
    <t>300 kVA Transformer</t>
  </si>
  <si>
    <t>400 kVA Transformer</t>
  </si>
  <si>
    <t>500 kVA Transformer</t>
  </si>
  <si>
    <t>750 kVA Transformer</t>
  </si>
  <si>
    <t>1000 kVA Transformer</t>
  </si>
  <si>
    <t>1500 kVA Transformer</t>
  </si>
  <si>
    <t>2000 kVA Transformer</t>
  </si>
  <si>
    <t>600 Amp Line Panel</t>
  </si>
  <si>
    <t>800 Amp Line Panel</t>
  </si>
  <si>
    <t>1200 Amp Line Panel</t>
  </si>
  <si>
    <t>4000 Watt Generated Light Plant</t>
  </si>
  <si>
    <t>Power Distribution Box (Spider Boxes)</t>
  </si>
  <si>
    <t>Variable Message Board</t>
  </si>
  <si>
    <t>Pumps, Hose &amp; Fittings</t>
  </si>
  <si>
    <t>2" x 2" Diesel Pump</t>
  </si>
  <si>
    <t>E/W</t>
  </si>
  <si>
    <t>3" x 3" Diesel Pump</t>
  </si>
  <si>
    <t>4" x 4" Diesel Pump</t>
  </si>
  <si>
    <t>6" x 6" Diesel Pump</t>
  </si>
  <si>
    <t>8" x 8" Diesel Pump</t>
  </si>
  <si>
    <t>24" Diesel Pump</t>
  </si>
  <si>
    <t>2" Suction / Discharge Hose 50' Section</t>
  </si>
  <si>
    <t>3" Suction / Discharge Hose 50' Section</t>
  </si>
  <si>
    <t>4" Suction / Discharge Hose 50' Section</t>
  </si>
  <si>
    <t>6" Suction / Discharge Hose 50' Section</t>
  </si>
  <si>
    <t>8" Suction / Discharge Hose 50' Section</t>
  </si>
  <si>
    <t>10" Suction / Discharge Hose 50' Section</t>
  </si>
  <si>
    <t>12" Suction / Discharge Hose 50' Section</t>
  </si>
  <si>
    <t>24" Suction / Discharge Hose (Per Foot)</t>
  </si>
  <si>
    <t>6" Vacuum Assist Pump</t>
  </si>
  <si>
    <t>12" Vacuum Assist Pump</t>
  </si>
  <si>
    <t>4 Inch Submersible Hydraulic Pump</t>
  </si>
  <si>
    <t>6 Inch Submersible Hydraulic Pump</t>
  </si>
  <si>
    <t>8 inch Submersible Hydraulic Pump</t>
  </si>
  <si>
    <t>12 Inch Submersible Hydraulic Pump</t>
  </si>
  <si>
    <t>8" Bauer Pipe, 10' section</t>
  </si>
  <si>
    <t xml:space="preserve">12" Bauer Pipe, 10' section </t>
  </si>
  <si>
    <t>4" Strainers/T-Joints/Elbows</t>
  </si>
  <si>
    <t>6" Strainers/T-Joints/Elbows</t>
  </si>
  <si>
    <t>8" Strainers/T-Joints/Elbows</t>
  </si>
  <si>
    <t>750 GPM Pump</t>
  </si>
  <si>
    <t>800 GPM Pump</t>
  </si>
  <si>
    <t>1000 GPM Pump</t>
  </si>
  <si>
    <t>1200 GPM Pump</t>
  </si>
  <si>
    <t>1500 GPM Pump</t>
  </si>
  <si>
    <t>2000 GPM Pump</t>
  </si>
  <si>
    <t>3000 GPM Pump</t>
  </si>
  <si>
    <t>12" x 6" Custom Manifolds</t>
  </si>
  <si>
    <t>24 Inch Hydraulic Pump</t>
  </si>
  <si>
    <t>20 Inch Hydraulic Pump</t>
  </si>
  <si>
    <t>Fork-lift Carpet Poles (For Use w/Rolls of FEMA roofing tarps)</t>
  </si>
  <si>
    <t>Pallet Grabbers w/Chain</t>
  </si>
  <si>
    <t>Pallet Jacks</t>
  </si>
  <si>
    <t>Tents - 60' x 100' x 7'; Seats 500</t>
  </si>
  <si>
    <t>Tents - 30' x 90' x 7' ; Sleeps 125</t>
  </si>
  <si>
    <t>Tents - 30' x 60' x 7' ; Sleeps 100</t>
  </si>
  <si>
    <t>Tent Setup Fee</t>
  </si>
  <si>
    <t>EA</t>
  </si>
  <si>
    <t>4000 PSI Pressure Washer</t>
  </si>
  <si>
    <t>20,000 PSI Pressure Washer</t>
  </si>
  <si>
    <t>Dump Truck with Sandbagging Unit Attachment / With Operator</t>
  </si>
  <si>
    <t>DY</t>
  </si>
  <si>
    <t>Sandbags  (No Sand)</t>
  </si>
  <si>
    <t>NIMS TYPE II</t>
  </si>
  <si>
    <t>HR</t>
  </si>
  <si>
    <t>FT</t>
  </si>
  <si>
    <t>Roll-Back (Self loading / Unloading) Unit w/Operator</t>
  </si>
  <si>
    <t>Fuel Trucks; with Operators - # of hours</t>
  </si>
  <si>
    <t>1000 Gallon Fuel Tank</t>
  </si>
  <si>
    <t>2000 Gallon Fuel Tank</t>
  </si>
  <si>
    <t>Dock Plates</t>
  </si>
  <si>
    <t>5000 LB  Forklifts</t>
  </si>
  <si>
    <t>25,000-35,000 Lb.  Forklift</t>
  </si>
  <si>
    <t>9,000 - 10,000 lb.  Forklift</t>
  </si>
  <si>
    <t>6000 Lb. Forklift</t>
  </si>
  <si>
    <t>8000 Lb.  Forklift</t>
  </si>
  <si>
    <t>5 - Ton Air Conditioner Unit</t>
  </si>
  <si>
    <t>10 - Ton Air Conditioner Unit</t>
  </si>
  <si>
    <t>15 - Ton Air Conditioner Unit</t>
  </si>
  <si>
    <t>20 - Ton Air Conditioner Unit</t>
  </si>
  <si>
    <t>30 - Ton Air Conditioner Unit</t>
  </si>
  <si>
    <t>40 - Ton Air Conditioner Unit</t>
  </si>
  <si>
    <t>50 - Ton Air Conditioner Unit</t>
  </si>
  <si>
    <t>60 - Ton Air Conditioner Unit</t>
  </si>
  <si>
    <t>75 - Ton Air Conditioner Unit</t>
  </si>
  <si>
    <t>80 - Ton Air Conditioner Unit</t>
  </si>
  <si>
    <t>Insulated Ductwork</t>
  </si>
  <si>
    <t>40 Ton Air Cooled Chiller Units</t>
  </si>
  <si>
    <t>50 Ton Air Cooled Chiller Units</t>
  </si>
  <si>
    <t>60 Ton Air Cooled Chiller Units</t>
  </si>
  <si>
    <t>75 Ton Air Cooled Chiller Units</t>
  </si>
  <si>
    <t>100 Ton Air Cooled Chiller Units</t>
  </si>
  <si>
    <t>125 Ton Air Cooled Chiller Units</t>
  </si>
  <si>
    <t>150 Ton Air Cooled Chiller Units</t>
  </si>
  <si>
    <t>170 Ton Air Cooled Chiller Units</t>
  </si>
  <si>
    <t>200 Ton Air Cooled Chiller Units</t>
  </si>
  <si>
    <t>50 Ton Air Handler</t>
  </si>
  <si>
    <t>100 Ton Air Handler</t>
  </si>
  <si>
    <t>120 Ton Air Handler</t>
  </si>
  <si>
    <t>20 kW Heater Unit</t>
  </si>
  <si>
    <t>40 kW Heater Unit</t>
  </si>
  <si>
    <t>100 kW Heater Unit</t>
  </si>
  <si>
    <t>150 kW Heater Unit</t>
  </si>
  <si>
    <t>150 kW High Temperature Heater Unit</t>
  </si>
  <si>
    <t>1125 CFM Desiccant Dehumidifier</t>
  </si>
  <si>
    <t>2250 CFM Desiccant Dehumidifier</t>
  </si>
  <si>
    <t>4500 CFM Desiccant Dehumidifier</t>
  </si>
  <si>
    <t xml:space="preserve">50' String Lighting </t>
  </si>
  <si>
    <t>100' String Lighting</t>
  </si>
  <si>
    <t>EST WK Hours</t>
  </si>
  <si>
    <t>HR RATE</t>
  </si>
  <si>
    <t xml:space="preserve">Project / Operations Manager </t>
  </si>
  <si>
    <t>Project / Operations Manager; Overtime</t>
  </si>
  <si>
    <t>HazMat / Resource Supervisor</t>
  </si>
  <si>
    <t>HazMat / Resource Supervisor; Overtime</t>
  </si>
  <si>
    <t>Equipment Operator / HazMat Technician</t>
  </si>
  <si>
    <t>Equipment Operator / HazMat Technician; Overtime</t>
  </si>
  <si>
    <t>Resource Supervisors</t>
  </si>
  <si>
    <t>Resource Supervisor; Overtime</t>
  </si>
  <si>
    <t>Logistical Staging Area Manager</t>
  </si>
  <si>
    <t>Logistical Staging Area Manager Overtime</t>
  </si>
  <si>
    <t>Warehouse Supervisor</t>
  </si>
  <si>
    <t>Warehouse Supervisor Overtime</t>
  </si>
  <si>
    <t>Warehouse Workers Fork Lift Certified</t>
  </si>
  <si>
    <t xml:space="preserve">Resource Technicians </t>
  </si>
  <si>
    <t>Resource Technicians; Overtime</t>
  </si>
  <si>
    <t xml:space="preserve">Field Clerk </t>
  </si>
  <si>
    <t>Field Clerk; Overtime</t>
  </si>
  <si>
    <t>Air Monitoring Team (3 man Team) (No Equipment)</t>
  </si>
  <si>
    <t>Electrical Technicians</t>
  </si>
  <si>
    <t>Electrical Technicians; Overtime</t>
  </si>
  <si>
    <t>Electrical Technicians; Double time</t>
  </si>
  <si>
    <t>Operators, Equipment</t>
  </si>
  <si>
    <t>Operators, Equipment; Overtime</t>
  </si>
  <si>
    <t>Rescue Technician</t>
  </si>
  <si>
    <t>Rescue Technician; Overtime</t>
  </si>
  <si>
    <t>Rescue Supervisor</t>
  </si>
  <si>
    <t>Rescue Supervisor; Overtime</t>
  </si>
  <si>
    <t>Transportation &amp; Other</t>
  </si>
  <si>
    <t xml:space="preserve">Per Diem  (Per Man) </t>
  </si>
  <si>
    <t>Company Vehicle  (Per Vehicle)</t>
  </si>
  <si>
    <t>6 Wheel ATV</t>
  </si>
  <si>
    <t>6 Wheel ATV with Wash down / Firefighting Package</t>
  </si>
  <si>
    <t>Mobile Command Trailer w/tow vehicle</t>
  </si>
  <si>
    <t>EA=Each; E/D=Each/Day; HR=Hour; ML=Meal; TL=Truck Load; E/W=Each/Week; BG=Bag; DY=Day; CS=Case; LT=Lot; MI=Mile; PU=Per Unit; SHFT=Shift; SEC=Section</t>
  </si>
  <si>
    <t>Equipment Moblization/Demoblization (Trucking/Freight)</t>
  </si>
  <si>
    <t>Personnel Mobilization</t>
  </si>
  <si>
    <t>Total Summary</t>
  </si>
  <si>
    <t>TYPE II RESPONSE PACKAGE RATE SHEET</t>
  </si>
  <si>
    <t>TYPE III RESPONSE PACKAGE RATE SHEET</t>
  </si>
  <si>
    <t>Logistical Staging Area Managers</t>
  </si>
  <si>
    <t>Logistical Staging Area Managers Overtime</t>
  </si>
  <si>
    <t>Warehouse Workers - Forklift Certified</t>
  </si>
  <si>
    <t>Warehouse Workers - Forklift Certified Overtime</t>
  </si>
  <si>
    <t>TYPED SUPPORT PACKAGES RATE SHEET</t>
  </si>
  <si>
    <t>Quantity</t>
  </si>
  <si>
    <t>Total Amount</t>
  </si>
  <si>
    <t>FL TYPE I</t>
  </si>
  <si>
    <t>FL TYPE II</t>
  </si>
  <si>
    <t>FL TYPE III</t>
  </si>
  <si>
    <t>FL TYPE IV</t>
  </si>
  <si>
    <t>MOBILE</t>
  </si>
  <si>
    <t>NEMA TYPE I</t>
  </si>
  <si>
    <t>LSA SUPPORT PACKAGE (State LSA) (AVIATION SUPPORT)</t>
  </si>
  <si>
    <t xml:space="preserve">4 each, all terrain extended reach forklifts, 6 each 5000 pound warehouse forklifts, 8 each manual pallet jacks, 4 each dock plates, 4 sets Pallet Grabbers w/Chain, 2 each loading ramp, 10 each 4000 watt light towers - self contained, 10 each 10'X10' pop-up tents, 150 each folding chairs, 60 each folding tables, 4 each 52" warehouse fans, 40 each 100' 12/3 extension cords, 40 each 3-way splitters, 20 each 55 gallon plastic trash cans with lids. DAILY REFUELING SERVICES FOR EQUIPMENT. ALL SYSTEMS DELIVERED, INSTALLED AND DEMOBILIZED. </t>
  </si>
  <si>
    <t>FL TYPE I - A</t>
  </si>
  <si>
    <t>LSA SUPPORT PACKAGE (State LSA) (SNS SUPPORT - AVIATION)</t>
  </si>
  <si>
    <t>1 EACH K-LOADER, 4 each, all terrain extended reach forklifts, 6 each 5000 pound warehouse forklifts, 8 each manual pallet jacks, 4 each dock plates, 2 each loading ramp, 10 each 4000 watt light towers - self contained, 10 each 10'X10' pop-up tents, 150 each folding chairs, 60 each folding tables, 4 each 52" warehouse fans, 40 each 100' 12/3 extension cords, 40 each 3-way splitters, 20 each 55 gallon plastic trash cans with lids. DAILY REFUELING SERVICES FOR EQUIPMENT. ALL SYSTEMS DELIVERED, INSTALLED AND DEMOBILIZED.</t>
  </si>
  <si>
    <t>NEMA TYPE II</t>
  </si>
  <si>
    <t>LSA SUPPORT PACKAGE (State LSA) (NO AIRPORT)</t>
  </si>
  <si>
    <t xml:space="preserve">2 each, all terrain extended reach forklifts, 2 each 5000 pound warehouse forklifts, 8 each manual pallet jacks, 4 each dock plates, 4 sets Pallet Grabbers w/Chain, 2 each loading ramp, 10 each 4000 watt light towers - self contained, 10 each 10'X10' pop-up tents, 150 each folding chairs, 60 each folding tables, 4 each 52" warehouse fans, 40 each 100' 12/3 extension cords, 40 each 3-way splitters, 20 each 55 gallon plastic trash cans with lids. DAILY REFUELING SERVICES FOR EQUIPMENT. ALL SYSTEMS DELIVERED, INSTALLED AND DEMOBILIZED. </t>
  </si>
  <si>
    <t>FL TYPE II - A</t>
  </si>
  <si>
    <t>LSA SUPPORT PACKAGE (State LSA) GROUND SUPPORT EQUIPMENT MISSION STAGING AREA (5 Acre Footprint Support)</t>
  </si>
  <si>
    <t xml:space="preserve">4 each, all terrain extended reach forklifts, 1 each 25,000-35,000 Lb.  Forklift, 1 each 35-ton mobile crane, 2 each 5000 pound warehouse forklifts, 1 EACH 4500 GALLON DIESEL FUEL TRUCK W/OPERATOR, 8 each manual pallet jacks, 4 each dock plates, 4 sets Pallet Grabbers w/Chain, 2 each loading ramps, 12 each 4000 watt light towers - self contained, 10 each 10'X10' pop-up tents, 150 each folding chairs, 60 each folding tables, 4 each 52" warehouse fans, 40 each 100' 12/3 extension cords, 40 each 3-way splitters, 20 each 55 gallon plastic trash cans with lids. DAILY REFUELING SERVICES FOR EQUIPMENT. ALL SYSTEMS DELIVERED, INSTALLED AND DEMOBILIZED. </t>
  </si>
  <si>
    <t>NEMA TYPE III</t>
  </si>
  <si>
    <t>LSA SUPPORT PACKAGE (County CSA)</t>
  </si>
  <si>
    <t xml:space="preserve">1 each, all terrain extended reach forklifts, 2 each 5000 pound warehouse forklifts, 6 each manual pallet jacks, 2 each dock plates,  4 each 4000 watt light towers - self contained, 1 each loading ramp, 6 each 10'X10' pop-up tents, 100 each folding chairs, 40 each folding tables, 4 each 52" warehouse fans, 40 each 100' 12/3 extension cords, 40 each 3-way splitters, 20 each 55 gallon plastic trash cans with lids. DAILY REFUELING SERVICES FOR EQUIPMENT. ALL SYSTEMS DELIVERED, INSTALLED AND DEMOBILIZED. </t>
  </si>
  <si>
    <t>POD SUPPORT PACKAGE (Commodity Distribution, NOT MEDICAL)</t>
  </si>
  <si>
    <t xml:space="preserve">2 each, all terrain extended reach forklifts, 4 each manual pallet jacks, 4 each 4000 watt light towers - self contained, 6 each 10'X10' pop-up tents, 60 each folding chairs, 20 each folding tables, 4 each 24" warehouse fans, 20 each 100' 12/3 extension cords, 20 each 3-way splitters, 20 each 55 gallon plastic trash cans with lids. DAILY REFUELING SERVICES FOR EQUIPMENT. ALL SYSTEMS DELIVERED, INSTALLED AND DEMOBILIZED. </t>
  </si>
  <si>
    <t xml:space="preserve">1 each, all terrain extended reach forklifts, 4 each manual pallet jacks, 3 each 4000 watt light towers - self contained, 4 each 10'X10' pop-up tents, 40 each folding chairs, 12 each folding tables, 4 each 24" warehouse fans, 10 each 100' 12/3 extension cords, 10 each 3-way splitters, 20 each 55 gallon plastic trash cans with lids. DAILY REFUELING SERVICES FOR EQUIPMENT. ALL SYSTEMS DELIVERED, INSTALLED AND DEMOBILIZED. </t>
  </si>
  <si>
    <t xml:space="preserve">1 each, all terrain extended reach forklifts, 2 each manual pallet jacks, 2 each 4000 watt light towers - self contained, 2 each 10'X10' pop-up tents, 20 each folding chairs, 8 each folding tables, 2 each 24" warehouse fans, 8 each 100' 12/3 extension cords, 8 each 3-way splitters, 10 each 55 gallon plastic trash cans with lids. DAILY REFUELING SERVICES FOR EQUIPMENT. ALL SYSTEMS DELIVERED, INSTALLED AND DEMOBILIZED. </t>
  </si>
  <si>
    <t>MOBILE CATERING SERVICES</t>
  </si>
  <si>
    <t>COOLING / COMFORT STATION</t>
  </si>
  <si>
    <t>MOBILE DRC SUPPORT PACKAGE (Field Facility)</t>
  </si>
  <si>
    <t xml:space="preserve">4 each 4000 watt light towers - self contained, 1 each 80 kW diesel generator, 2 each 20'X20' pole tents one with and floors - 1 20'X20' with side curtains and floors,  1 each 20 Ton Portable HVAC for Tents, 12 strings tent lighting, 150 each folding chairs, 50 each 6' folding tables, 6 each 36" warehouse fans, 40 each 100' 12/3 extension cords, 40 each 3-way splitters, 20 each 55 gallon plastic trash cans with lids. DAILY REFUELING SERVICES FOR EQUIPMENT. ALL SYSTEMS DELIVERED, INSTALLED AND DEMOBILIZED. </t>
  </si>
  <si>
    <t xml:space="preserve">2 each 4000 watt light towers - self contained, 1 each 80 kW diesel generator, 1 each 20'X20' pole tents one with and floors - 1 20'X20' with side curtains and floors,  1 each 20 Ton Portable HVAC for Tents, 8 strings tent lighting, 100 each folding chairs, 40 each 6' folding tables, 4 each 36" warehouse fans, 40 each 100' 12/3 extension cords, 40 each 3-way splitters, 20 each 55 gallon plastic trash cans with lids. DAILY REFUELING SERVICES FOR EQUIPMENT. ALL SYSTEMS DELIVERED, INSTALLED AND DEMOBILIZED. </t>
  </si>
  <si>
    <t xml:space="preserve">2 each 4000 watt light towers - self contained, 1 each 60 kW diesel generator, 1 each 20'X20' pole tents one with  side curtains and floors, 1 each 20 Ton Portable HVAC for Tents, 4 strings tent lighting, 100 each folding chairs, 40 each 6' folding tables, 4 each 36" warehouse fans, 40 each 100' 12/3 extension cords, 40 each 3-way splitters, 20 each 55 gallon plastic trash cans with lids. DAILY REFUELING SERVICES FOR EQUIPMENT. ALL SYSTEMS DELIVERED, INSTALLED AND DEMOBILIZED. </t>
  </si>
  <si>
    <t>MOBILE DRC SUPPORT PACKAGE (Fixed Facility)</t>
  </si>
  <si>
    <t xml:space="preserve">1 each 4000 watt light tower - self contained, 150 each folding chairs, 60 each 6' folding tables, 4 each 24" warehouse fans, 40 each 100' 12/3 extension cords, 40 each 3-way splitters, 10 each 55 gallon plastic trash cans with lids. DAILY REFUELING SERVICES FOR EQUIPMENT. ALL SYSTEMS DELIVERED, INSTALLED AND DEMOBILIZED. </t>
  </si>
  <si>
    <t>SHELTER SUPPORT PACKAGE (General Public)</t>
  </si>
  <si>
    <t xml:space="preserve">1 each manual pallet jack, 2 each 4000 watt light towers - self contained, 4 each 52" warehouse fans, 20 each 100' 12/3 extension cords, 20 each 3-way splitters, 20 each 55 gallon plastic trash cans with lids. DAILY REFUELING SERVICES FOR EQUIPMENT. ALL SYSTEMS DELIVERED, INSTALLED AND DEMOBILIZED. </t>
  </si>
  <si>
    <t>FL TYPE I-A</t>
  </si>
  <si>
    <t>SHELTER SUPPORT PACKAGE (Special MEDICAL Needs)</t>
  </si>
  <si>
    <t>MOBILE / FIXED KITCHEN SUPPORT PACKAGE (W/TENT PACKAGE)</t>
  </si>
  <si>
    <t>MOBILE / FIXED KITCHEN SUPPORT PACKAGE (NO TENTS)</t>
  </si>
  <si>
    <t>WARMING CENTER (Cold Weather Event) 100-150 persons</t>
  </si>
  <si>
    <t xml:space="preserve">3 @ 60'x100' Tents with Sides and floors, 1@ 150kW High Temperature Heater and Duct Work, 1 @ Generator, Cables, Spider Boxes and 12 each tent Light Strings, 6 each 4000 watt Light Towers, 150 each folding chairs, 60 each folding tables, 4 each 52" warehouse fans, 40 each 100' 12/3 extension cords, 40 each 3-way splitters, 20 each 55 gallon plastic trash cans with lids.  This does not include Cots. DAILY REFUELING SERVICES FOR EQUIPMENT. ALL SYSTEMS DELIVERED, INSTALLED AND DEMOBILIZED. </t>
  </si>
  <si>
    <t xml:space="preserve">FL TYPE I </t>
  </si>
  <si>
    <t>SANPAC (Sanitation Package) 3600 PERSONS PER DAY</t>
  </si>
  <si>
    <t xml:space="preserve">FL TYPE II </t>
  </si>
  <si>
    <t>SANPAC (Sanitation Package) 1800 PERSONS PER DAY</t>
  </si>
  <si>
    <t xml:space="preserve">FL TYPE III </t>
  </si>
  <si>
    <t>SANPAC (Sanitation Package) 1000 PERSONS PER DAY</t>
  </si>
  <si>
    <t xml:space="preserve">FL TYPE IV </t>
  </si>
  <si>
    <t>SANPAC (Sanitation Package) 500-750 PERSONS PER DAY</t>
  </si>
  <si>
    <t>STATE LOGISTICS RESPONSE CENTER (SLRC) SUPPORT PACKAGE</t>
  </si>
  <si>
    <t xml:space="preserve">1 each, all terrain extended reach forklifts, 15 each 5000 pound warehouse forklifts, 10 each 3500 pound warehouse forklifts, 2 each 26" 24' scissor lifts, 5 each 4000 watt light towers - self contained, 5 each 10'X10' pop-up tents, 100 each folding chairs, 30 each folding tables, 10 each 52" warehouse fans, DAILY REFUELING SERVICES FOR EQUIPMENT. ALL SYSTEMS DELIVERED, INSTALLED AND DEMOBILIZED. </t>
  </si>
  <si>
    <t>STATE MOBILIZATION AREA SUPPORT PACKAGE</t>
  </si>
  <si>
    <t>20-30 acre site</t>
  </si>
  <si>
    <t xml:space="preserve">2 Each, all terrain extended reach forklifts, 1 each 35-ton mobile crane, 1 EACH 4500 GALLON DIESEL FUEL TRUCK W/OPERATOR,  12 each 4000 watt light towers - self contained, 10 each 10'X10' pop-up tents, 2 each 20'X20' pole tents with side curtains and floors, 20 Ton Portable HVAC for Tents, 150 each folding chairs, 30 each folding tables, 4 each 52" warehouse fans, 40 each 100' 12/3 extension cords, 40 each 3-way splitters, 20 each 55 gallon plastic trash cans with lids. DAILY REFUELING SERVICES FOR EQUIPMENT. ALL SYSTEMS DELIVERED, INSTALLED AND DEMOBILIZED. </t>
  </si>
  <si>
    <t xml:space="preserve">Multi Agency Donation Warehouse - SUPPORT PACKAGE </t>
  </si>
  <si>
    <t xml:space="preserve">8 Each 4000 pound forklifts, 8 each pallet jacks, 2 each 4000 watt light tower trailers, 8 each hand trucks, 25 each folding tables, 100 each folding chairs, 8 each electric golf carts, 12 each floor warehouse fans, 50 each 100' 12/3 extension cords, 40 each 3-way splitters, extension cords, 8 each 55 gallon trash containers, DAILY REFUELING SERVICES FOR EQUIPMENT. ALL SYSTEMS DELIVERED, INSTALLED AND DEMOBILIZED. </t>
  </si>
  <si>
    <t xml:space="preserve">6 Each 4000 pound forklifts, 6 each pallet jacks, 2 each 4000 watt light tower trailers, 6 each hand trucks, 25 each folding tables, 100 each folding chairs, 6 each electric golf carts, 8 each floor warehouse fans, 50 each 100' 12/3 extension cords, 40 each 3-way splitters, extension cords, 8 each 55 gallon trash containers, DAILY REFUELING SERVICES FOR EQUIPMENT. ALL SYSTEMS DELIVERED, INSTALLED AND DEMOBILIZED. </t>
  </si>
  <si>
    <t xml:space="preserve">4 Each 4000 pound forklifts, 4 each pallet jacks, 2 each 4000 watt light tower trailers, 4 each hand trucks, 25 each folding tables, 100 each folding chairs, 4 each electric golf carts, 6 each floor warehouse fans, 50 each 100' 12/3 extension cords, 40 each 3-way splitters, extension cords, 8 each 55 gallon trash containers, DAILY REFUELING SERVICES FOR EQUIPMENT. ALL SYSTEMS DELIVERED, INSTALLED AND DEMOBILIZED. </t>
  </si>
  <si>
    <t>FLAT RATE</t>
  </si>
  <si>
    <t>50-Acre Site</t>
  </si>
  <si>
    <t>Package to prepare a 50-acre site. Debris clearance, debris haul away, grading and leveling area, packing/compressing with water and roller. Must include personnel and equipment to accomplish work in 72-hours. (PLANNING Assumption: 1 Acre = 4,840 Square Yards. Volume of 90% light vegetation &amp; 10% C&amp;D debris per acre at 1' high = 4,840 CY/AC X 50 Acres = 242,000 CY)</t>
  </si>
  <si>
    <t>25-Acre Site</t>
  </si>
  <si>
    <t>Package to prepare a 25-acre site. Debris clearance, debris haul away, grading and leveling area, packing/compressing with water and roller. Must include personnel and equipment to accomplish work in 60-hours.(PLANNING Assumption: 1 Acre = 4,840 Square Yards. Volume of 90% light vegetation &amp; 10% C&amp;D debris per acre at 1' high = 4,840 CY/AC X 50 Acres = 121,000 CY)</t>
  </si>
  <si>
    <t>10-Acre Site</t>
  </si>
  <si>
    <t>Package to prepare a 10-acre site. Debris clearance, debris haul away, grading and leveling area, packing/compressing with water and roller. Must include personnel and equipment to accomplish work in 48-hours.(PLANNING Assumption: 1 Acre = 4,840 Square Yards. Volume of 90% light vegetation &amp; 10% C&amp;D debris per acre at 1' high = 4,840 CY/AC X 50 Acres = 48,400 CY)</t>
  </si>
  <si>
    <t>5-Acre Site</t>
  </si>
  <si>
    <t>Package to prepare a 5-acre site. Debris clearance, debris haul away, grading and leveling area, packing/compressing with water and roller. Must include personnel and equipment to accomplish work in 24-hours.(PLANNING Assumption: 1 Acre = 4,840 Square Yards. Volume of 90% light vegetation &amp; 10% C&amp;D debris per acre at 1' high = 4,840 CY/AC X 50 Acres = 24,200 CY)</t>
  </si>
  <si>
    <t>In addition to packages above, you may list pricing for supplemental individual resources meeting the same dimension and service specifications as above, at a weekly rental rate.  Delivery timeframe is same as package delivery timeframe.  Includes installation, mobilization and demobilization costs.</t>
  </si>
  <si>
    <t>FACILITY RETROFIT "BIG BOX" TEAMS</t>
  </si>
  <si>
    <t>CUSTOM</t>
  </si>
  <si>
    <t>Site Specific</t>
  </si>
  <si>
    <t>Specific teams to be created to facilitate the conversion of a fixed facility such as a warehouse, to individual family living units/apartments for disaster survivors or emergency workers. Each facility would be reviewed and bid separately based upon square footage and construction requirements. Will include construction of temporary walls, pre-hung doors, drop ceilings, lighting fixtures &amp; electrical work, temp HVAC system with ducting, and some plumbing.</t>
  </si>
  <si>
    <t>10KW Generators</t>
  </si>
  <si>
    <t>15KW Generators</t>
  </si>
  <si>
    <t>20KW Generators</t>
  </si>
  <si>
    <t>25KW Generators</t>
  </si>
  <si>
    <t>30KW Generators</t>
  </si>
  <si>
    <t>35KW Generators</t>
  </si>
  <si>
    <t>36KW Generators</t>
  </si>
  <si>
    <t>40KW Generators</t>
  </si>
  <si>
    <t>45KW Generators</t>
  </si>
  <si>
    <t>48KW Generators</t>
  </si>
  <si>
    <t>50KW Generators</t>
  </si>
  <si>
    <t>56KW Generators</t>
  </si>
  <si>
    <t>60KW Generators</t>
  </si>
  <si>
    <t>70KW Generators</t>
  </si>
  <si>
    <t>75KW Generators</t>
  </si>
  <si>
    <t>80KW Generators</t>
  </si>
  <si>
    <t>90KW Generators</t>
  </si>
  <si>
    <t>100KW Generators</t>
  </si>
  <si>
    <t>110KW Generators</t>
  </si>
  <si>
    <t>125KW Generators</t>
  </si>
  <si>
    <t>144KW Generators</t>
  </si>
  <si>
    <t>150KW Generators</t>
  </si>
  <si>
    <t>174KW Generators</t>
  </si>
  <si>
    <t>175KW Generators</t>
  </si>
  <si>
    <t>176KW Generators</t>
  </si>
  <si>
    <t>180KW Generators</t>
  </si>
  <si>
    <t>200KW Generators</t>
  </si>
  <si>
    <t>225KW Generators</t>
  </si>
  <si>
    <t>240KW Generators</t>
  </si>
  <si>
    <t>250KW Generators</t>
  </si>
  <si>
    <t>300KW Generators</t>
  </si>
  <si>
    <t>320KW Generators</t>
  </si>
  <si>
    <t>350KW Generators</t>
  </si>
  <si>
    <t>400KW Generators</t>
  </si>
  <si>
    <t>450KW Generators</t>
  </si>
  <si>
    <t>480KW Generators</t>
  </si>
  <si>
    <t>500KW Generators</t>
  </si>
  <si>
    <t>550KW Generators</t>
  </si>
  <si>
    <t>575KW Generators</t>
  </si>
  <si>
    <t>600KW Generators</t>
  </si>
  <si>
    <t>640KW Generators</t>
  </si>
  <si>
    <t>675KW Generators</t>
  </si>
  <si>
    <t>728KW Generators</t>
  </si>
  <si>
    <t>750KW Generators</t>
  </si>
  <si>
    <t>800KW Generators</t>
  </si>
  <si>
    <t>850KW Generators</t>
  </si>
  <si>
    <t>1000KW Generators</t>
  </si>
  <si>
    <t>1200KW Generators</t>
  </si>
  <si>
    <t>1250KW Generators</t>
  </si>
  <si>
    <t>1400KW Generators</t>
  </si>
  <si>
    <t>1500KW Generators</t>
  </si>
  <si>
    <t>1600KW Generators</t>
  </si>
  <si>
    <t>1750KW Generators</t>
  </si>
  <si>
    <t>2 MW POWER PLANT</t>
  </si>
  <si>
    <t>3 MW POWER PLANT</t>
  </si>
  <si>
    <t>5 MW POWER PLANT</t>
  </si>
  <si>
    <t>6000 Watt Generated Light plant</t>
  </si>
  <si>
    <t>1000 Watt Light Tower</t>
  </si>
  <si>
    <t>Power Cords - High Voltage, Bulk</t>
  </si>
  <si>
    <t>Power Cords, 12/3, 100' Extension</t>
  </si>
  <si>
    <t>Power Cords, 12/3, 50' Light Strings</t>
  </si>
  <si>
    <t>4" Diesel Pump</t>
  </si>
  <si>
    <t>6" Diesel Pump</t>
  </si>
  <si>
    <t>8" Diesel Pump</t>
  </si>
  <si>
    <t>10" Diesel Pump</t>
  </si>
  <si>
    <t>12" Diesel Pump</t>
  </si>
  <si>
    <t>16" Diesel Pump</t>
  </si>
  <si>
    <t>18" Diesel Pump Dsl Flg w/ QD</t>
  </si>
  <si>
    <t>3 Inch Submersible Hydraulic Pump</t>
  </si>
  <si>
    <t>100 GPM Pump</t>
  </si>
  <si>
    <t>200 GPM Pump</t>
  </si>
  <si>
    <t>300 GPM Pump</t>
  </si>
  <si>
    <t>400 GPM Pump</t>
  </si>
  <si>
    <t>500 GPM Pump</t>
  </si>
  <si>
    <t>Forkllift Carpet Poles (For Use w/Rolls of FEMA roofing tarps)</t>
  </si>
  <si>
    <t>Pallet Jack</t>
  </si>
  <si>
    <t>Electric Pallet Jack</t>
  </si>
  <si>
    <t>Forkllift Loading ramps</t>
  </si>
  <si>
    <t>15,000 lb. Forklift</t>
  </si>
  <si>
    <t>5000 Lb  Forklifts</t>
  </si>
  <si>
    <t>4400 lb Extended Boom Forklift</t>
  </si>
  <si>
    <t>Propane Tank</t>
  </si>
  <si>
    <t>Portable Loading Dock, 20 X 20' w/ramp and stairs</t>
  </si>
  <si>
    <t xml:space="preserve">48X40 #1 Recycled Wood Pallets </t>
  </si>
  <si>
    <t>48X40X36 Double Wall Gaylord Cargo Boxes with Lid</t>
  </si>
  <si>
    <t xml:space="preserve">18X18X24 Box 15/120 </t>
  </si>
  <si>
    <t xml:space="preserve">18X18X16 Box 20/120 </t>
  </si>
  <si>
    <t xml:space="preserve">18X18X24 Corrugated Boxes </t>
  </si>
  <si>
    <t xml:space="preserve">15X2000 60 GA Blown Wrap </t>
  </si>
  <si>
    <t>RL</t>
  </si>
  <si>
    <t xml:space="preserve">20X6000 60 GA Cast Mach Lgth Wrap </t>
  </si>
  <si>
    <t xml:space="preserve">Industrial Handwrapper </t>
  </si>
  <si>
    <t>HEAVY EQUIPMENT RATE SHEET</t>
  </si>
  <si>
    <t>48 foot Storage Trailer (No Tractor)</t>
  </si>
  <si>
    <t>1000 Gallon Water Bladder w/valves (potable)</t>
  </si>
  <si>
    <t>1000 Gallon Waste Water Bladder w/valves</t>
  </si>
  <si>
    <t>Trailer Mount Knuckle boom Loaders</t>
  </si>
  <si>
    <t>Multi Terrain Loader</t>
  </si>
  <si>
    <t>Backhoe Loader</t>
  </si>
  <si>
    <t xml:space="preserve">Track Material Handler </t>
  </si>
  <si>
    <t>Telehandler 20'</t>
  </si>
  <si>
    <t>Telehandler 42'</t>
  </si>
  <si>
    <t>Telehandler 50'</t>
  </si>
  <si>
    <t>Landfill Compactor</t>
  </si>
  <si>
    <t>Motor Grader</t>
  </si>
  <si>
    <t>Forest Machine</t>
  </si>
  <si>
    <t xml:space="preserve">D3 Cat Small Track-Type Tractor </t>
  </si>
  <si>
    <t xml:space="preserve">D4 Cat Small Track-Type Tractor </t>
  </si>
  <si>
    <t xml:space="preserve">D5 Cat Small Track-Type Tractor </t>
  </si>
  <si>
    <t xml:space="preserve">D6 Cat Medium Track-Type Tractor </t>
  </si>
  <si>
    <t xml:space="preserve">D7 Cat Medium Track-Type Tractor </t>
  </si>
  <si>
    <t xml:space="preserve">D8 Cat Large Track-Type Tractor </t>
  </si>
  <si>
    <t xml:space="preserve">D9 Cat Large Track-Type Tractor </t>
  </si>
  <si>
    <t>Ditch / Trench Digger</t>
  </si>
  <si>
    <t xml:space="preserve">Large Excavator </t>
  </si>
  <si>
    <t>Stump Grinder</t>
  </si>
  <si>
    <t>Tub Grinder</t>
  </si>
  <si>
    <t>Brush Chipper</t>
  </si>
  <si>
    <t>Debris Reduction Shredder</t>
  </si>
  <si>
    <t>Air curtain Burner w/ operators and fuels</t>
  </si>
  <si>
    <t>Trench Burner w/ operators and fuels</t>
  </si>
  <si>
    <t>Water tight 8' X 40' burial containers with liners and sealed lids for animal disposal</t>
  </si>
  <si>
    <t>Aircraft K-Loader</t>
  </si>
  <si>
    <t>Cranes, Mobile - 35 Ton</t>
  </si>
  <si>
    <t>Cranes, Mobile - 50 Ton</t>
  </si>
  <si>
    <t>Cranes, Mobile - 70 Ton</t>
  </si>
  <si>
    <t>Cranes, Mobile - 100 Ton</t>
  </si>
  <si>
    <t>Cranes, Mobile - 200 Ton</t>
  </si>
  <si>
    <t>Cranes, Lattice Boom - 550 Ton</t>
  </si>
  <si>
    <t>Cranes, Lattice Boom - 750 Ton</t>
  </si>
  <si>
    <t>Cranes, Truck-mounted telescopic - 35 Ton</t>
  </si>
  <si>
    <t>Cranes, Truck-mounted telescopic - 45 Ton</t>
  </si>
  <si>
    <t>Cranes, Compact - 55 Ton</t>
  </si>
  <si>
    <t>Compressor, Air, trailer mounted, 250 CFM - 100 PSI</t>
  </si>
  <si>
    <t>Welder, Trailer Mounted, 400 Amp</t>
  </si>
  <si>
    <t>PERSONNEL RATE SHEET</t>
  </si>
  <si>
    <t xml:space="preserve">Est Work Hours </t>
  </si>
  <si>
    <t>SINGLE RESOURCES</t>
  </si>
  <si>
    <t>Hydrology Engineer</t>
  </si>
  <si>
    <t>General Contractor, Florida Licensed</t>
  </si>
  <si>
    <t>Warehouse Workers - Fork Lift Certified</t>
  </si>
  <si>
    <t>Warehouse Workers - Fork Lift Certified Overtime</t>
  </si>
  <si>
    <t>Carpenter, Commercial Construction</t>
  </si>
  <si>
    <t>Electrician, Commercial Construction</t>
  </si>
  <si>
    <t>Plumber, Commercial Construction</t>
  </si>
  <si>
    <t>Worker, Clean-up, Commercial Construction</t>
  </si>
  <si>
    <t>Apprentice, Construction Trades</t>
  </si>
  <si>
    <t>Roofer, Commercial Construction</t>
  </si>
  <si>
    <t>Machinist</t>
  </si>
  <si>
    <t>Maintenance Technician</t>
  </si>
  <si>
    <t>Maintenance Technician - Overtime</t>
  </si>
  <si>
    <t>Generator Technician</t>
  </si>
  <si>
    <t>Genertator Technician - Overtime</t>
  </si>
  <si>
    <t>Traffic Control Technician (TCT)</t>
  </si>
  <si>
    <t>Traffic Control Supervisor (TCS)</t>
  </si>
  <si>
    <t>First In Team includes 4@ Rubber Tired Loaders w/ Operators; 3 Chainsaw Crews (2 persons per crew) and 1 Supervisor</t>
  </si>
  <si>
    <t>LOGISTICS TASK FORCES</t>
  </si>
  <si>
    <t>SLRC TASK FORCE</t>
  </si>
  <si>
    <t>MOBILIZATION AREA TASK FORCE</t>
  </si>
  <si>
    <t>ELECTRICAL GENERATOR INSTALLATIONS AND MAINTENANCE STRIKE TEAM</t>
  </si>
  <si>
    <t>Operators, Equipment - Forklift and Crane</t>
  </si>
  <si>
    <t>HYDROLOGICAL PUMP STRIKE TEAM</t>
  </si>
  <si>
    <t>REFUELING STRIKE TEAM</t>
  </si>
  <si>
    <t xml:space="preserve">Fuel Trucks; with Operators </t>
  </si>
  <si>
    <t>Fuel Trucks; with Operators Overtime</t>
  </si>
  <si>
    <t>Type I POD TEAM</t>
  </si>
  <si>
    <t>Manager</t>
  </si>
  <si>
    <t>Team Leader - Day</t>
  </si>
  <si>
    <t>Team Leader - Night</t>
  </si>
  <si>
    <t>Operators, Equipment - Forklift - Day</t>
  </si>
  <si>
    <t>Operators, Equipment - Forklift - Night</t>
  </si>
  <si>
    <t>Labor - Night</t>
  </si>
  <si>
    <t>Type II POD TEAM</t>
  </si>
  <si>
    <t>Type III POD TEAM</t>
  </si>
  <si>
    <t>Food &amp; Feeding Supplies for Human Population</t>
  </si>
  <si>
    <t>Formula, Infant, Powdered and Liquid</t>
  </si>
  <si>
    <t>Food, baby, protein, 2.5 oz. jar</t>
  </si>
  <si>
    <t>Food, baby, fruit/vegetable 2.5 oz. jar</t>
  </si>
  <si>
    <t>Liners, Baby Bottle, disposable, 4 oz.</t>
  </si>
  <si>
    <t>Liners, Baby Bottle, disposable, 8 oz.</t>
  </si>
  <si>
    <t xml:space="preserve">Holder, for liners, baby bottle, 4 oz. </t>
  </si>
  <si>
    <t>Holder, for liners, baby bottle, 8 oz.</t>
  </si>
  <si>
    <t>Nipple, baby bottle, silicone, medium flow</t>
  </si>
  <si>
    <t>Nipple, baby bottle, silicone, fast flow</t>
  </si>
  <si>
    <t>Bib, disposable, infant</t>
  </si>
  <si>
    <t>Bib, disposable, toddler</t>
  </si>
  <si>
    <t>Can opener, electric</t>
  </si>
  <si>
    <t>Can opener, non-electric</t>
  </si>
  <si>
    <t>Cup, training, drinking</t>
  </si>
  <si>
    <t>Measuring Spoon Set</t>
  </si>
  <si>
    <t>Measuring Cup, 2 cup</t>
  </si>
  <si>
    <t>Straws</t>
  </si>
  <si>
    <t>Food for Animal Population</t>
  </si>
  <si>
    <t>Kitten, Milk Replacement, 5lb. bag (KMR)</t>
  </si>
  <si>
    <t>Puppy, Milk Replacement, 5 lb. bag</t>
  </si>
  <si>
    <t>Grain/Stock Feed, 50 lb. bag</t>
  </si>
  <si>
    <t>Cat Food, 10-20 lb. bags, national brand</t>
  </si>
  <si>
    <t>Dog Food, 20-40 lb. bags, national brand</t>
  </si>
  <si>
    <t>Animal Feeding/Watering Supplies</t>
  </si>
  <si>
    <t>Stainless Steel Bowl, 1 pint</t>
  </si>
  <si>
    <t>Stainless Steel Bowl, 3 quart</t>
  </si>
  <si>
    <t>Stainless Steel Bucket, flat-sides w/clip, 2.5-3 gal.</t>
  </si>
  <si>
    <t>Stainless Steel Bucket, flat-sided, 5 gal.</t>
  </si>
  <si>
    <t>Steel Tub, galvanized, oblong or oval, 60 gal.</t>
  </si>
  <si>
    <t>Nursing Kit, 2 ounce</t>
  </si>
  <si>
    <t>Animal Crates/Containment Systems</t>
  </si>
  <si>
    <t>Coated Wire Collapsible Crate, 36” long</t>
  </si>
  <si>
    <t>Coated Wire Collapsible Crate, 48” long</t>
  </si>
  <si>
    <t xml:space="preserve">Pet Carrier, corrugated plastic, 50/case </t>
  </si>
  <si>
    <t>Kennel Cab, plastic, small</t>
  </si>
  <si>
    <t>Kennel cab, plastic, medium</t>
  </si>
  <si>
    <t>Kennel Cab, plastic, extra large</t>
  </si>
  <si>
    <t>Puppy Play Pen, Coated Wire</t>
  </si>
  <si>
    <t>Portable Corral Panel, 10’</t>
  </si>
  <si>
    <t>Tie-out stake, 18”</t>
  </si>
  <si>
    <t>Tie-out Lead, 20’</t>
  </si>
  <si>
    <t>Leash, nylon, 6’ long x 3/4” wide, standard clip</t>
  </si>
  <si>
    <t>Leash, nylon, 6’ long x 1” wide, heavy duty clip</t>
  </si>
  <si>
    <t>Slip Lead with D-ring</t>
  </si>
  <si>
    <t>Collar, nylon with snap buckle, small</t>
  </si>
  <si>
    <t>Collar, nylon with snap buckle, medium</t>
  </si>
  <si>
    <t>Collar, nylon with snap buckle, large</t>
  </si>
  <si>
    <t>Collar, nylon with snap buckle, x-large</t>
  </si>
  <si>
    <t>Halter, nylon, pony</t>
  </si>
  <si>
    <t>Halter, nylon, foal</t>
  </si>
  <si>
    <t>Halter, nylon, adult</t>
  </si>
  <si>
    <t>Halter, nylon, draft</t>
  </si>
  <si>
    <t>Halter, nylon, yearling</t>
  </si>
  <si>
    <t>Halter, rope, adjustable</t>
  </si>
  <si>
    <t>Lead line, nylon, 10 ft.</t>
  </si>
  <si>
    <t>Rope, nylon, ¼” thick</t>
  </si>
  <si>
    <t>Muzzle, nylon, cat, small</t>
  </si>
  <si>
    <t>Muzzle, nylon, cat, medium</t>
  </si>
  <si>
    <t>Muzzle, nylon, cat, large</t>
  </si>
  <si>
    <t>Muzzle, nylon, dog, 7 sizes</t>
  </si>
  <si>
    <t>Muzzle, wire cage, small</t>
  </si>
  <si>
    <t>Muzzle, wire cage, medium</t>
  </si>
  <si>
    <t>Muzzle, wire  cage, large</t>
  </si>
  <si>
    <t>Muzzle, wire cage, x-large</t>
  </si>
  <si>
    <t>Animal Bedding/Litter</t>
  </si>
  <si>
    <t>Bedding, Corn Cob</t>
  </si>
  <si>
    <t>Cat Litter</t>
  </si>
  <si>
    <t>Crate Pad, small</t>
  </si>
  <si>
    <t>Crate Pad, medium</t>
  </si>
  <si>
    <t>Crate Pad, large</t>
  </si>
  <si>
    <t>Crate Pad, x-large</t>
  </si>
  <si>
    <t>Straw, 75 pound bale</t>
  </si>
  <si>
    <t>Litter Pan, medium</t>
  </si>
  <si>
    <t>Litter Pan, large</t>
  </si>
  <si>
    <t>Litter Pan, jumbo</t>
  </si>
  <si>
    <t>Litter scoop, jumbo</t>
  </si>
  <si>
    <t>Pick-up Bags, biodegradeable</t>
  </si>
  <si>
    <t>Pooper Scoop, large pan with rake</t>
  </si>
  <si>
    <t>Pooper Scoop, large pan with spade</t>
  </si>
  <si>
    <t>Wee Wee/Housebreaking Pads</t>
  </si>
  <si>
    <t>Animal Control Equipment</t>
  </si>
  <si>
    <t>Transfer Trap w/rear sliding door, 32"x10"x12", Tomahawk or approv ed equal</t>
  </si>
  <si>
    <t>Transfer Trap w/rear sliding door, 48"x20"x26", Tomahawk or approved equal</t>
  </si>
  <si>
    <t>Transfer Trap w/rear sliding door, 72"x20'x26", Tomahawk or approved equal</t>
  </si>
  <si>
    <t>Feral cat Handler, 17"x12"x12", Tomahawk or approved equal</t>
  </si>
  <si>
    <t xml:space="preserve">Animal Control Pole, expandable, 4-6 ft. </t>
  </si>
  <si>
    <t>Heavy Duty Net, 4 ft., Tomahawk Dura-Flex or approv ed eqaul</t>
  </si>
  <si>
    <t>Throw Net, 4 ft.</t>
  </si>
  <si>
    <t>Cat Grabber, 28"</t>
  </si>
  <si>
    <t>Cat Grabber, 38"</t>
  </si>
  <si>
    <t>Handler gloves, leather/kevlar, 18" sleeve</t>
  </si>
  <si>
    <t>Baby/Child Supplies</t>
  </si>
  <si>
    <t>Baby-wipes, 144 count</t>
  </si>
  <si>
    <t>Bathtub, Baby</t>
  </si>
  <si>
    <t>Ointment, diaper rash, 4 oz. tube</t>
  </si>
  <si>
    <t>Pacifier, latex free, newborn</t>
  </si>
  <si>
    <t>Pacifier, latex free, infant</t>
  </si>
  <si>
    <t>Pad, changing table</t>
  </si>
  <si>
    <t>Seat, Infant</t>
  </si>
  <si>
    <t>Seat, toilet training, attaches to regular toilet</t>
  </si>
  <si>
    <t>Teething Ring</t>
  </si>
  <si>
    <t xml:space="preserve">Book, coloring </t>
  </si>
  <si>
    <t>Book, Activity, age 5-7</t>
  </si>
  <si>
    <t>Book, Activity, age 8-11</t>
  </si>
  <si>
    <t>Cards, playing</t>
  </si>
  <si>
    <t>checker game</t>
  </si>
  <si>
    <t>Crayons, 4 pack</t>
  </si>
  <si>
    <t>Crayons, 64 pack</t>
  </si>
  <si>
    <t>Bedding/Linen Supplies for Human Population</t>
  </si>
  <si>
    <t>Bed Sheet, flat, twin size</t>
  </si>
  <si>
    <t>Sheets, Disposable, twin size</t>
  </si>
  <si>
    <t>Sheet, crib</t>
  </si>
  <si>
    <t>Pillow Case, standard, 100% cotton</t>
  </si>
  <si>
    <t>Pillow Case, king, 100% cotton</t>
  </si>
  <si>
    <t xml:space="preserve">Loom woven Wool  blanket, twin size  </t>
  </si>
  <si>
    <t>Blanket, baby</t>
  </si>
  <si>
    <t>Blanket, receiving</t>
  </si>
  <si>
    <t>Pillow, travel size</t>
  </si>
  <si>
    <t>Disposable Pillow</t>
  </si>
  <si>
    <t>Disposable Pillowcase</t>
  </si>
  <si>
    <t>Bag, sleeping, medium weight</t>
  </si>
  <si>
    <t>Hand Towel, cotton</t>
  </si>
  <si>
    <t>Towel, bath, child's hooded</t>
  </si>
  <si>
    <t>Towel, bath, regular</t>
  </si>
  <si>
    <t>Disposable Towels - Mauve 2 ply</t>
  </si>
  <si>
    <t>Washcloth, terry</t>
  </si>
  <si>
    <t xml:space="preserve">Disposable Washcloths </t>
  </si>
  <si>
    <t>Under-pads (“Blue” Pads)</t>
  </si>
  <si>
    <t>Plastic Sheets</t>
  </si>
  <si>
    <t>Cleaning Equipment and Supplies</t>
  </si>
  <si>
    <t>Wet/Dry Vacuum, large capacity</t>
  </si>
  <si>
    <t>Garden Hose, heavy duty, 50 foot length</t>
  </si>
  <si>
    <t>Pressure Washer, electric, 1000-1500 psi</t>
  </si>
  <si>
    <t>Pump Sprayer, 3 gal.</t>
  </si>
  <si>
    <t xml:space="preserve">Power Cord, heavy duty, indoor/outdoor, 50 foot length </t>
  </si>
  <si>
    <t>Mop Handle, standard</t>
  </si>
  <si>
    <t xml:space="preserve">Rubbermaid Web Foot Mop Head, 16-20 ounce </t>
  </si>
  <si>
    <t>Rubbermaid Wavebreak Mop Bucket with side-press wringer</t>
  </si>
  <si>
    <t>Bucket, plastic, 2 gal.</t>
  </si>
  <si>
    <t>Bucket, plastic, 5 gal.</t>
  </si>
  <si>
    <t>Broom, heavy duty</t>
  </si>
  <si>
    <t>Trash can with lid, galvanized, 45 gal. capacity</t>
  </si>
  <si>
    <t>Spill Kit - EZ Clean, or approved equal</t>
  </si>
  <si>
    <t>Bio-Hazard Infectious Waste Bags, 10 Gallon</t>
  </si>
  <si>
    <t xml:space="preserve">Bio-Hazard Waste Container </t>
  </si>
  <si>
    <t>Cleaner, all-purpose, liquid</t>
  </si>
  <si>
    <t>Sanitizer, spray bottle</t>
  </si>
  <si>
    <t>Oven Cleaner</t>
  </si>
  <si>
    <t>Quat sanit tablets</t>
  </si>
  <si>
    <t>6/150</t>
  </si>
  <si>
    <t>Quat test stris</t>
  </si>
  <si>
    <t>Alcohol wipes</t>
  </si>
  <si>
    <t>Degreaser</t>
  </si>
  <si>
    <t>Vinegal</t>
  </si>
  <si>
    <t>Chlorine Bleach, 2-gal. plastic bottle</t>
  </si>
  <si>
    <t>Chlorine Bleach, 6/1 gal</t>
  </si>
  <si>
    <t>Quaternary Ammonia, 1 gal. plastic bottle</t>
  </si>
  <si>
    <t>Quaternary sanitizing tablets bottle 6/100</t>
  </si>
  <si>
    <t xml:space="preserve">Quaternary sanitizing test strips 100 </t>
  </si>
  <si>
    <t xml:space="preserve">Disinfectant Spray </t>
  </si>
  <si>
    <t xml:space="preserve">Dishwashing Liquid, </t>
  </si>
  <si>
    <t>Scrub Brush</t>
  </si>
  <si>
    <t>Spongs, large, kitchen with "pot-scruber" scotchbrite, or approved equal.</t>
  </si>
  <si>
    <t>Spray Bottle, 1 quart size</t>
  </si>
  <si>
    <t>Trash Bags, small</t>
  </si>
  <si>
    <t>Trash Bags, contractor grade, 45 gal.</t>
  </si>
  <si>
    <t>Shock Wave concentrate (Mold Remeidation)</t>
  </si>
  <si>
    <t>2 gallon pumps</t>
  </si>
  <si>
    <t>3 gallon backpack sprayer</t>
  </si>
  <si>
    <t>Roofing cement</t>
  </si>
  <si>
    <t>Liners, Trash Can, 55 gallon</t>
  </si>
  <si>
    <t>Clothing</t>
  </si>
  <si>
    <t>Onesie, infant, medium</t>
  </si>
  <si>
    <t>Socks, infant</t>
  </si>
  <si>
    <t>Socks, toddler</t>
  </si>
  <si>
    <t>Socks, child, medium</t>
  </si>
  <si>
    <t>Socks, adult, women's</t>
  </si>
  <si>
    <t>Socks, adult, men's</t>
  </si>
  <si>
    <t>Sweatshirt, child, small</t>
  </si>
  <si>
    <t>Sweatshirt, child, large</t>
  </si>
  <si>
    <t>Sweatpants, child, small</t>
  </si>
  <si>
    <t>Sweatpants, child, large</t>
  </si>
  <si>
    <t>Undershirt, child, small</t>
  </si>
  <si>
    <t>Undershirt, child, large</t>
  </si>
  <si>
    <t>Furnishings</t>
  </si>
  <si>
    <t xml:space="preserve">Tent, with side flaps - specify available sizes </t>
  </si>
  <si>
    <t>Tent, two person</t>
  </si>
  <si>
    <t>Tent, 8 person</t>
  </si>
  <si>
    <t>Sleeping bags</t>
  </si>
  <si>
    <t>Travel Cart like a beach cart</t>
  </si>
  <si>
    <t xml:space="preserve">Camping stove </t>
  </si>
  <si>
    <t>Camping pot/pans kit</t>
  </si>
  <si>
    <t>Porta Potties, handicap accessible</t>
  </si>
  <si>
    <t>Shower, portable, handicap accessible</t>
  </si>
  <si>
    <t xml:space="preserve">Portable Tankless Hot Water Heater, propane </t>
  </si>
  <si>
    <t>Fan, Floor Standing, Rotating</t>
  </si>
  <si>
    <t>Industrial Standing Floor Fan</t>
  </si>
  <si>
    <t>Portable Refrigerator, 5 cubic ft.</t>
  </si>
  <si>
    <t xml:space="preserve">Cot, Adult, heavy duty </t>
  </si>
  <si>
    <t>Cot Pad, adult</t>
  </si>
  <si>
    <t xml:space="preserve">Cot, Child </t>
  </si>
  <si>
    <t>Cot Pad, child</t>
  </si>
  <si>
    <t>Crib, portable</t>
  </si>
  <si>
    <t>Mat, sleeping</t>
  </si>
  <si>
    <t>Privacy Partitions</t>
  </si>
  <si>
    <t>Chair, Folding</t>
  </si>
  <si>
    <t>Table, tray (snack size), folding</t>
  </si>
  <si>
    <t>Table, folding, 72" x 30"</t>
  </si>
  <si>
    <t>Table, animal grooming, adjustable height with arm</t>
  </si>
  <si>
    <t>Table, portable veterinary exam</t>
  </si>
  <si>
    <t>Medicine Cabinet, locking</t>
  </si>
  <si>
    <t>File, storage, locking, 4 drawer</t>
  </si>
  <si>
    <t>Ladder, heavy duty, 6 foot</t>
  </si>
  <si>
    <t>Hand Cart, 2-wheel</t>
  </si>
  <si>
    <t>Rubbermaid Plastic Utility Cart, 25 7/8" W x 45 1/4" L</t>
  </si>
  <si>
    <t>Utility Platform Truck, 500 pound capacity, 2 swivel wheels</t>
  </si>
  <si>
    <t>Pallet Truck, hydraulic, 48" fork length</t>
  </si>
  <si>
    <t>Portable Message Board</t>
  </si>
  <si>
    <t>Ramp, portable for wheel chairs</t>
  </si>
  <si>
    <t>Identification Supplies</t>
  </si>
  <si>
    <t>Hospital Identification Bracelets</t>
  </si>
  <si>
    <t>Wristbands, write-on, tyvek, neon blue</t>
  </si>
  <si>
    <t>Wristbands, write-on, tyvek, neon green</t>
  </si>
  <si>
    <t>Wristbands, write-on, tyvek, neon orange</t>
  </si>
  <si>
    <t>Wristbands, write-on, tyvek, neon pink</t>
  </si>
  <si>
    <t>Wristbands, write-on, tyvek, neon yellow</t>
  </si>
  <si>
    <t>Wristbands, write-on, tyvek, white</t>
  </si>
  <si>
    <t>Animal Microchip, Home Again or similar brand</t>
  </si>
  <si>
    <t>Lighting/Power Supplies</t>
  </si>
  <si>
    <t>Desk or Table Lamp, electric</t>
  </si>
  <si>
    <t>Floor Lamp, electric</t>
  </si>
  <si>
    <t>telescoping work light stand, 2-lights</t>
  </si>
  <si>
    <t>Replacement Light Bulb, 60 watt</t>
  </si>
  <si>
    <t>Replacement Light Bulb, 100 watt</t>
  </si>
  <si>
    <t>Flashlight, heavy duty, battery operated</t>
  </si>
  <si>
    <t>Traffic Baton, 14 " neon red, battery operated</t>
  </si>
  <si>
    <t xml:space="preserve">Lantern, Tuff Lite, 4D, or approved equal  </t>
  </si>
  <si>
    <t xml:space="preserve">Spotlight, 2 million candlepower, portable, rechargeable </t>
  </si>
  <si>
    <t>Batteries (AA Size) – Rayovac, or approved equal</t>
  </si>
  <si>
    <t>Batteries (C Size) – Rayovac, or approved equal</t>
  </si>
  <si>
    <t>Batteries (D Size) – Rayovac, or approved equal</t>
  </si>
  <si>
    <t>Batteries, lantern, for Tuff Lite  or approved equal</t>
  </si>
  <si>
    <t>Medical Equipment and Supplies</t>
  </si>
  <si>
    <t>AED, Lifepak 1000, or approved equal</t>
  </si>
  <si>
    <t>AED replacement Defibrillator Pads (6/box)</t>
  </si>
  <si>
    <t>Anti-pruritic ointment, 2oz. Tube</t>
  </si>
  <si>
    <t>Antibiotic Ointment, Triple (1 gram)</t>
  </si>
  <si>
    <t>Acetaminophen (non-aspirin) - Liquid, pediatric</t>
  </si>
  <si>
    <t>Acetaminophen (non-aspirin), tablat</t>
  </si>
  <si>
    <t>Adhesive strips</t>
  </si>
  <si>
    <t>Adhesive tape</t>
  </si>
  <si>
    <t>Alcohol Prep</t>
  </si>
  <si>
    <t>Alcohol, isopropyl</t>
  </si>
  <si>
    <t>Ammonia Inhalant - Breakable Capsules</t>
  </si>
  <si>
    <t>Antacid, low sodium - Alcalak - 50 x 2, or approved eq.</t>
  </si>
  <si>
    <t>Antibiotic ointment – Neosporin, or approved equal</t>
  </si>
  <si>
    <t>Applicator, cotton-tipped - Case of 2000</t>
  </si>
  <si>
    <t>Aspirin, 5 grain - Tri-Buffered aspirin</t>
  </si>
  <si>
    <t xml:space="preserve">Bag-Valve-Mask, Adult </t>
  </si>
  <si>
    <t xml:space="preserve">Bag-Valve-Mask, Child </t>
  </si>
  <si>
    <t>Bag-Valve-Mask, Infant</t>
  </si>
  <si>
    <t>Bandage, Elastic</t>
  </si>
  <si>
    <t>Bandage gauze roller</t>
  </si>
  <si>
    <t>Bandage, Self-Adhering, 3" x 5 yards,  Asst. Colors</t>
  </si>
  <si>
    <t>Bandage, Self-Adhering, 6" x 4.1 yards, (Non-Sterile)</t>
  </si>
  <si>
    <t>Band-Aids, (3/4" x 3")</t>
  </si>
  <si>
    <t>Band-aid, Pediatric Sesame Street (or equivalent)</t>
  </si>
  <si>
    <t>Betadine scrub solution - 16oz</t>
  </si>
  <si>
    <t>Bulb Syringe, 2oz.</t>
  </si>
  <si>
    <t>Calamine lotion 4oz</t>
  </si>
  <si>
    <t>Central Line Kit (Dressing Tray/ w/Tegaderm</t>
  </si>
  <si>
    <t>Compact Suction Unit - 800cc</t>
  </si>
  <si>
    <t>Compressor/Nebulizer (Pulmo-Aide), or approved equal</t>
  </si>
  <si>
    <t>Cotton balls - non sterile, large</t>
  </si>
  <si>
    <t>Dressing, 2 x 2 (10/Box)</t>
  </si>
  <si>
    <t>Dressing, 4 x 4 (10/Box)</t>
  </si>
  <si>
    <t>Dressing, Tegaderm ,Transparent</t>
  </si>
  <si>
    <t>Emesis Basin, Disposable Kidney Shaped</t>
  </si>
  <si>
    <t>Epipen auto injector</t>
  </si>
  <si>
    <t xml:space="preserve">Eye pads </t>
  </si>
  <si>
    <t>First Aid Kit, portable</t>
  </si>
  <si>
    <t>Gauze Compresses, Ind. Wrapped, 3" x 3"</t>
  </si>
  <si>
    <t>Gloves, Exam , Small (11", .6 mil Nitrile)</t>
  </si>
  <si>
    <t>Gloves, Exam, Medium (11", .6 mil Nitrile)</t>
  </si>
  <si>
    <t>Gloves, Exam , Large (11", .6 mil Nitrile)</t>
  </si>
  <si>
    <t>Gloves, Exam, Extra Large (11", .6 mil Nitrile)</t>
  </si>
  <si>
    <t>Glucometer (Accu-Check)</t>
  </si>
  <si>
    <t>Glucometer Strips (Accu-Check), or approved equal</t>
  </si>
  <si>
    <t>Active controls (Accu-Check), or approved equal</t>
  </si>
  <si>
    <t>Lancets (Accu-Check), or approved equal</t>
  </si>
  <si>
    <t>Handi-Wipes - Bacterial BZK Wipes, or approved equal</t>
  </si>
  <si>
    <t>Hydrogen Peroxide (16 oz. Bottle)</t>
  </si>
  <si>
    <t>Ice Bag</t>
  </si>
  <si>
    <t>Iodine Swabs</t>
  </si>
  <si>
    <t>Irrigation Kit</t>
  </si>
  <si>
    <t>IV Administration Sets, Standard (10 drops)</t>
  </si>
  <si>
    <t>IV Administration Sets, Standard (60 drops)</t>
  </si>
  <si>
    <t>IV Armboard (2" x 9")</t>
  </si>
  <si>
    <t>IV Poles - 2 hook,  caster</t>
  </si>
  <si>
    <t>IV Needle, 14g - Catheter</t>
  </si>
  <si>
    <t>IV Needle, 16g - Catheter</t>
  </si>
  <si>
    <t>IV Needle, 18g - Catheter</t>
  </si>
  <si>
    <t>IV Needle, 20g - Catheter</t>
  </si>
  <si>
    <t>IV Needle, 22g - Catheter</t>
  </si>
  <si>
    <t>IV Needle, Butterfly, 25g</t>
  </si>
  <si>
    <t>Labels (allergy)</t>
  </si>
  <si>
    <t>Needle, 20g x 1-1/2" - For Syringes</t>
  </si>
  <si>
    <t>Needle, 22g x 1-1/2"- For Syringes</t>
  </si>
  <si>
    <t>Needle, 25g x 1"- For Syringes</t>
  </si>
  <si>
    <t>Insulin Needle &amp; syringe - 28g x 1/2" 1cc</t>
  </si>
  <si>
    <t xml:space="preserve">Luer Adapter - Multi Sample </t>
  </si>
  <si>
    <t>Nasal Cannulas, Adult</t>
  </si>
  <si>
    <t>Nasal Cannulas, Infant/Pediatric</t>
  </si>
  <si>
    <t>Nebulizer Kit, Disposable (Pulmo-Aide), or approved eq</t>
  </si>
  <si>
    <t>Nitriderm Surgical Gloves Non-Latex - size 6.5</t>
  </si>
  <si>
    <t>Nitriderm Surgical Gloves Non-Latex - size 7.5</t>
  </si>
  <si>
    <t>Obstetrical Kit</t>
  </si>
  <si>
    <t>Oxygen Cylinder, E size, Aluminum</t>
  </si>
  <si>
    <t>Oxygen Humidifier</t>
  </si>
  <si>
    <t>Oxygen Regulator (Single DISS Connection)</t>
  </si>
  <si>
    <t>Oxygen Supply Tubbing, standard diameter, 50 ft roll</t>
  </si>
  <si>
    <t>Peak Flow Meter - disposable mouth piece - standard</t>
  </si>
  <si>
    <t>Peak Flow Meter - standard range</t>
  </si>
  <si>
    <t>Pocket Mask replacement, one-way valves</t>
  </si>
  <si>
    <t>Pulse Oximeter</t>
  </si>
  <si>
    <t>Pulse Oximeter Charger</t>
  </si>
  <si>
    <t>Sharps Containers (2 gallon)</t>
  </si>
  <si>
    <t>Scissors, paramedic</t>
  </si>
  <si>
    <t>Sterile Water - 1000ML</t>
  </si>
  <si>
    <t>Sterile Water - 250ML</t>
  </si>
  <si>
    <t>Sterile Water - 500ML</t>
  </si>
  <si>
    <t>Stethoscopes - Adult</t>
  </si>
  <si>
    <t>Stethoscopes - Pediatric</t>
  </si>
  <si>
    <t>Suction Sys w/lg. bore Yankauer, Adult (Res-Q-Vac or equiv)</t>
  </si>
  <si>
    <t>Suction System Replacement Kits, Adult (includes Yankauer and canister)</t>
  </si>
  <si>
    <t>Suction System, Battery operated (S-Scort III or approved equal</t>
  </si>
  <si>
    <t>Suction System, Replacement canisters for S-Scort III or equivalent)</t>
  </si>
  <si>
    <t>Suction Catheter Mini soft Kits</t>
  </si>
  <si>
    <t>Suction Catheters -  6FR</t>
  </si>
  <si>
    <t>Suction Catheters -  8FR</t>
  </si>
  <si>
    <t>Suction Catheters - 10FR</t>
  </si>
  <si>
    <t>Suction Catheters - 12FR</t>
  </si>
  <si>
    <t>Suction Catheters - 14FR</t>
  </si>
  <si>
    <t>Suction Catheters - 16FR</t>
  </si>
  <si>
    <t>Suction Catheters - 18FR</t>
  </si>
  <si>
    <t>Surgical Masks w/face shields</t>
  </si>
  <si>
    <t>Surgical Tape,  1" x 10 yards</t>
  </si>
  <si>
    <t>Surgical Tape, 1/2" x 10 yards</t>
  </si>
  <si>
    <t>Surgical Tape, 2" x 10 yards</t>
  </si>
  <si>
    <t>Surgilube, or approved equal (5 gram packet)</t>
  </si>
  <si>
    <t>Syringe (1cc)</t>
  </si>
  <si>
    <t>Syringe, 30cc</t>
  </si>
  <si>
    <t>Syringe, 60cc</t>
  </si>
  <si>
    <t>Syringe, Self-sheathing, 10cc</t>
  </si>
  <si>
    <t>Syringe, Self-sheathing, 3cc</t>
  </si>
  <si>
    <t>Communication Boards</t>
  </si>
  <si>
    <t>Weighted blankets</t>
  </si>
  <si>
    <t xml:space="preserve">Sensory calming kits </t>
  </si>
  <si>
    <t>Sensory balls and toys</t>
  </si>
  <si>
    <t>Fidget kit</t>
  </si>
  <si>
    <t>Noise-cancelling headphones for kids and adults, does not have to be bose or name brand</t>
  </si>
  <si>
    <t>Syringe, Self-sheathing, 5cc</t>
  </si>
  <si>
    <t>Tape, 1"  x 10 yd (hypo)</t>
  </si>
  <si>
    <t>Tape, 3"  x 10" yd (hypo)</t>
  </si>
  <si>
    <t>Thermometer, Digital</t>
  </si>
  <si>
    <t>Thermometer, Genius - Kendall</t>
  </si>
  <si>
    <t>Thermometer, Digital Probe Covers</t>
  </si>
  <si>
    <t>Thermometers, Pacifier</t>
  </si>
  <si>
    <t>Tongue Depressors</t>
  </si>
  <si>
    <t>Tracheotomy Care Set w/Hydrogen Peroxide</t>
  </si>
  <si>
    <t>Urinary Drainage Bag</t>
  </si>
  <si>
    <t>Wound Care cleaner Spray - 12oz bottle</t>
  </si>
  <si>
    <t>Wound Dressing (Sorbsan) - 3" x 3"</t>
  </si>
  <si>
    <t>Respirator, with One-Way Valve, N-95, or approved eq.</t>
  </si>
  <si>
    <t>Throat Lozenges</t>
  </si>
  <si>
    <t>Basin, 8 Qt. Disposable</t>
  </si>
  <si>
    <t>Bed Pan, disposable</t>
  </si>
  <si>
    <t>Bedside Commode w/ comfort grip armrest</t>
  </si>
  <si>
    <t>Walker, Folding</t>
  </si>
  <si>
    <t>Wheel Chair, regular</t>
  </si>
  <si>
    <t>Wheel Chair, Double wide, Bariatric</t>
  </si>
  <si>
    <t>Urinal, Male, disposable</t>
  </si>
  <si>
    <t>Safety Pins Size#1</t>
  </si>
  <si>
    <t>Safety Pins Size#2</t>
  </si>
  <si>
    <t>Safety Pins Size#3</t>
  </si>
  <si>
    <t>Hoyer Lift, Manual</t>
  </si>
  <si>
    <t>Continous Positive Airway Pressure Machine (CPAP)</t>
  </si>
  <si>
    <t>Catheters, Foley</t>
  </si>
  <si>
    <t>Catheters, Straight</t>
  </si>
  <si>
    <t>Catheter bag</t>
  </si>
  <si>
    <t>Urinal Bag, Male</t>
  </si>
  <si>
    <t>Sanitary wipes</t>
  </si>
  <si>
    <t>Bio Hazard Waste Containers (List sizes and types available)</t>
  </si>
  <si>
    <t>Veterinary Supplies</t>
  </si>
  <si>
    <t xml:space="preserve">Clippers, electric </t>
  </si>
  <si>
    <t>Clipper Blade, all purpose</t>
  </si>
  <si>
    <t>Clipper Blade, surgical</t>
  </si>
  <si>
    <t>Clipper Blade Cleaner/Lubricant</t>
  </si>
  <si>
    <t>Dryer, electric, cage mounted</t>
  </si>
  <si>
    <t>Dryer, electric, portable with hose</t>
  </si>
  <si>
    <t>Grooming shears, all-purpose</t>
  </si>
  <si>
    <t>Heating Pad</t>
  </si>
  <si>
    <t>Powder, Kwik Stop, or approv ed equal</t>
  </si>
  <si>
    <t>Nail Trimmer, Cat</t>
  </si>
  <si>
    <t>Nail Trimmer, Dog</t>
  </si>
  <si>
    <t>Vet-Wrap, 2" wide, roll</t>
  </si>
  <si>
    <t>Vet-Wrap, 4" wide, roll</t>
  </si>
  <si>
    <t>Miscellaneous Supplies</t>
  </si>
  <si>
    <t>Bungee Cord, 1 ft.</t>
  </si>
  <si>
    <t>Bungee Cord, 2 ft.</t>
  </si>
  <si>
    <t>Bungee Cord, 3 ft.</t>
  </si>
  <si>
    <t>Cable Tie, 6 inch</t>
  </si>
  <si>
    <t>Cable tie, 12 inch</t>
  </si>
  <si>
    <t>Plastic Sheeting, heavy-duty, 100' x 16' roll</t>
  </si>
  <si>
    <t>Plastic Sheeting, heavy-duty, 100' x 20' roll</t>
  </si>
  <si>
    <t>Plastic tarp,heavy duty with metal grommets, 6'x6'</t>
  </si>
  <si>
    <t>"S" Hook</t>
  </si>
  <si>
    <t>Funnel, small (kitchen use)</t>
  </si>
  <si>
    <t>Funnel, large (shop use)</t>
  </si>
  <si>
    <t xml:space="preserve">Furring Strips </t>
  </si>
  <si>
    <t>Nails 8D 2 1/2 galv</t>
  </si>
  <si>
    <t>Wood screws 8D 2 1/2 galv</t>
  </si>
  <si>
    <t>Roll tarp 20'x100 with fiber inserted</t>
  </si>
  <si>
    <t>Roofing tack nails with plastic washers</t>
  </si>
  <si>
    <t>Felt paper</t>
  </si>
  <si>
    <t>Gorilla tape</t>
  </si>
  <si>
    <t>Peel and stick 25'x 6" rolls tape seems</t>
  </si>
  <si>
    <t xml:space="preserve">50:1 nonethanol fuel mix </t>
  </si>
  <si>
    <t>Chain saw bar oil</t>
  </si>
  <si>
    <t>Hammer</t>
  </si>
  <si>
    <t>Needle Nose Pliers</t>
  </si>
  <si>
    <t>Screwdriver Set</t>
  </si>
  <si>
    <t>Utility Knife</t>
  </si>
  <si>
    <t>Jumper Cables, heavy duty</t>
  </si>
  <si>
    <t>Safety Cone, 36" high, orange</t>
  </si>
  <si>
    <t>Fuel Storage/gas can, metal, 5 gal.</t>
  </si>
  <si>
    <t>Duck Tape</t>
  </si>
  <si>
    <t>Recycling Containers (List types and sizes available)</t>
  </si>
  <si>
    <t>Personal Hygiene Supplies</t>
  </si>
  <si>
    <t>Diapers, disposable, newborn, 6-10 lbs.</t>
  </si>
  <si>
    <t>Diapers, disposable, 12-18 lbs.</t>
  </si>
  <si>
    <t>Diapers, disposable, 22-37 lbs.</t>
  </si>
  <si>
    <t>Diapers, Training, disposable, girl, 32-40 lbs.</t>
  </si>
  <si>
    <t>Diapers, Training, disposable, girl, 38+ lbs.</t>
  </si>
  <si>
    <t>Diapers, Training, disposable, boy, 32-40 lbs.</t>
  </si>
  <si>
    <t>Diapers, Training, disposable, boy, 38+ lbs.</t>
  </si>
  <si>
    <t>Diapers, adult, disposable, Med./large</t>
  </si>
  <si>
    <t>Antipersperant, 8 oz can</t>
  </si>
  <si>
    <t>Antiseptic, pre-moistened novelettes</t>
  </si>
  <si>
    <t>Cream, diaper, 4oz. Tube</t>
  </si>
  <si>
    <t>Cream, shaving, 10oz can</t>
  </si>
  <si>
    <t>Cream, moisturizing, 4oz. Bottle</t>
  </si>
  <si>
    <t>Lotion, Baby, fragrance free, 12 oz. bottle</t>
  </si>
  <si>
    <t>Lotion, hand, 2 oz.</t>
  </si>
  <si>
    <t>Lotion, body, 2 oz.</t>
  </si>
  <si>
    <t>Hand sanitizer, liquid</t>
  </si>
  <si>
    <t>Comb, Regular</t>
  </si>
  <si>
    <t>Comb, Wide Tooth</t>
  </si>
  <si>
    <t>Brush, Baby</t>
  </si>
  <si>
    <t>Brush, Hair</t>
  </si>
  <si>
    <t>Powder, Baby, non-talc, 15 oz.</t>
  </si>
  <si>
    <t>Powder, Body, 2 oz.</t>
  </si>
  <si>
    <t>Razors, Safety, disposable</t>
  </si>
  <si>
    <t xml:space="preserve">Soap, Hand, antibacterial, liquid, 20 oz. </t>
  </si>
  <si>
    <t>Toothbrush, adult</t>
  </si>
  <si>
    <t>Toothbrush, toddler</t>
  </si>
  <si>
    <t>Toothpaste, 0.85 oz. tube</t>
  </si>
  <si>
    <t>Shampoo, Baby, 12 oz. bottle</t>
  </si>
  <si>
    <t>Soap, Facial</t>
  </si>
  <si>
    <t>Sanitary Napkins, 12/case</t>
  </si>
  <si>
    <t>Lotion, Hypoallergenic</t>
  </si>
  <si>
    <t>Body Lotion, Liquid, 6oz. Bottle</t>
  </si>
  <si>
    <t>Soap, Hypoallergenic</t>
  </si>
  <si>
    <t>Deodorant, Hypoallergenic</t>
  </si>
  <si>
    <t>Gray Water Containers (List types and sizes available)</t>
  </si>
  <si>
    <t>Antibacterial Cleansing
Wipes - Travel Pack of 15, 100 Each</t>
  </si>
  <si>
    <t>Bar, Antibacterial Soap
(i.e.-Dial) - 1 oz. or less, 100 each</t>
  </si>
  <si>
    <t>Comb, Individual - Plastic, 5", 100 each</t>
  </si>
  <si>
    <t>Deodorant, Unscented (No
aloe) - 1.5 oz. or less, 100 each</t>
  </si>
  <si>
    <t>Facial Tissue, 2 Ply - Travel pack of 15, 100 each</t>
  </si>
  <si>
    <t>Hairbrush - Plastic with medium bristles, 100 each</t>
  </si>
  <si>
    <t>Hand &amp; Body Lotion - 2 oz. or less, 100 each</t>
  </si>
  <si>
    <t>Hand Sanitizer - 2 oz., 100 each</t>
  </si>
  <si>
    <t>Razor, 3 Blade with Cover - Disposable, 100 each</t>
  </si>
  <si>
    <t>Shampoo - 2 oz. or less, 100 each</t>
  </si>
  <si>
    <t>Conditioner - 2 oz. or less, 100 each</t>
  </si>
  <si>
    <t>Shaving Cream - 2.5 oz. or less, 100 each</t>
  </si>
  <si>
    <t>Toothbrushes, Adult - Soft Brush in wrapper, 100 each</t>
  </si>
  <si>
    <t>Toothpaste - .85 oz. or less, 100 each</t>
  </si>
  <si>
    <t>Mouthwash (Antiseptic) - 1.5 oz. or less, 100 each</t>
  </si>
  <si>
    <t>Washcloths - White, cotton, 12" x 12", 100 each</t>
  </si>
  <si>
    <t>Patch Handle Bag - Plastic, White 15" x 18" x 4", 100 each</t>
  </si>
  <si>
    <t>Kit containing items above, assembled</t>
  </si>
  <si>
    <t>Wheel Chair Ramp</t>
  </si>
  <si>
    <t>Biohazard Spill Kit</t>
  </si>
  <si>
    <t>Blood Glucose Meter Kit, Includes Meter, Carrying Case</t>
  </si>
  <si>
    <t>Bloodborne Pathogen Kit</t>
  </si>
  <si>
    <t>Body bag set of 10 bags</t>
  </si>
  <si>
    <t>Container, Sharps</t>
  </si>
  <si>
    <t>Incontinence bedding kit</t>
  </si>
  <si>
    <t>Independent Toilet Seat with Safety Bars</t>
  </si>
  <si>
    <t>Lotion Body Bed sore Tubes</t>
  </si>
  <si>
    <t>Shower Commode Chair w/back rest 400lb cap</t>
  </si>
  <si>
    <t xml:space="preserve">Test Strips - Diabetic, Test Strips - Diabetic </t>
  </si>
  <si>
    <t>Toddler Potty Seat</t>
  </si>
  <si>
    <t>Toddler pull ups 2/3 T girls</t>
  </si>
  <si>
    <t>Baby bath tub</t>
  </si>
  <si>
    <t>Bedside Commode, Adult, 300# Capacity</t>
  </si>
  <si>
    <t>Flood Clean up Kit for Shelters</t>
  </si>
  <si>
    <t>Patient Lift w/2 mesh slings 450 Cap</t>
  </si>
  <si>
    <t>Sling, Hoyer, Patient Lift Large with Commode Opening</t>
  </si>
  <si>
    <t>Canes, Quad, bariatric</t>
  </si>
  <si>
    <t>Crutches, Adult</t>
  </si>
  <si>
    <t>Crutches, pediatric</t>
  </si>
  <si>
    <t>Walker dual release wheels</t>
  </si>
  <si>
    <t>Walker, standard w/o wheels</t>
  </si>
  <si>
    <t>Wheel chairs adult, swing away footrest</t>
  </si>
  <si>
    <t>Wheel chairs pediatric</t>
  </si>
  <si>
    <t>Canes Quad, large base</t>
  </si>
  <si>
    <t>Canes, Quad</t>
  </si>
  <si>
    <t>Walker dual release wheels, 400 lb. cap</t>
  </si>
  <si>
    <t>Wheel chair transfer boards</t>
  </si>
  <si>
    <t>Wheel chairs Adult, extra large, 450lb cap</t>
  </si>
  <si>
    <t xml:space="preserve">Refrigerator, Medical Locking  </t>
  </si>
  <si>
    <t>Cots, Medical w/side rails and IV pole</t>
  </si>
  <si>
    <t>Screen Privacy, 3-FOLD</t>
  </si>
  <si>
    <t>Cots, ADA compliant  19", 400 pound (NON MEDICAL)</t>
  </si>
  <si>
    <t>Crib, Portable w/2 mattress and 2 sets sheets</t>
  </si>
  <si>
    <t>Bedding Kits  (Blanket, Sheets, Pillow Cases)</t>
  </si>
  <si>
    <t>Pillows, Hypoallergenic</t>
  </si>
  <si>
    <t>Disposable Gloves, non-latex, non-powder, small</t>
  </si>
  <si>
    <t>Disposable Gloves, non-latex, non-powder, medium</t>
  </si>
  <si>
    <t>Disposable Gloves, non-latex, non-powder, large</t>
  </si>
  <si>
    <t>Disposable Gloves, non-latex, non-powder, x-large</t>
  </si>
  <si>
    <t>Disposable Rubber Gloves, medium</t>
  </si>
  <si>
    <t>Disposable Rubber Gloves, large</t>
  </si>
  <si>
    <t>Disposable Rubber Gloves, x-large</t>
  </si>
  <si>
    <t>Safety Glasses</t>
  </si>
  <si>
    <t>Tyvek biohazard jumpsuit, size S</t>
  </si>
  <si>
    <t>Tyvek biohazard jumpsuit, size M</t>
  </si>
  <si>
    <t>Tyvek biohazard jumpsuit, size L</t>
  </si>
  <si>
    <t>Tyvek biohazard jumpsuit, size XL</t>
  </si>
  <si>
    <t>Tyvek biohazard jumpsuit, size XXL</t>
  </si>
  <si>
    <t>Tyvek high top boot covers w/elastic top</t>
  </si>
  <si>
    <t>Whistle</t>
  </si>
  <si>
    <t>Hazardous Material Waste Containers (List types &amp; sizes Avail.)</t>
  </si>
  <si>
    <t>Plastic and Paper Products</t>
  </si>
  <si>
    <t>Bowl, coated paper or plastic</t>
  </si>
  <si>
    <t>Disposable Food Tray, cardboard</t>
  </si>
  <si>
    <t>French Fry Holder, cardboard</t>
  </si>
  <si>
    <t>Plate, paper, 9”</t>
  </si>
  <si>
    <t>Plates, Foam, 1300/case</t>
  </si>
  <si>
    <t>Flatware, Plastic, 800/case</t>
  </si>
  <si>
    <t>Stir Sticks for coffee/tea</t>
  </si>
  <si>
    <t>Napkins, Paper, 8000/case</t>
  </si>
  <si>
    <t>Paper Cups, Hot, with handles  8 oz., 1000/case</t>
  </si>
  <si>
    <t>Paper Cups, Cold, 1400/case</t>
  </si>
  <si>
    <t>Paper, Toilet, 24/case</t>
  </si>
  <si>
    <t>Paper Towels</t>
  </si>
  <si>
    <t>Tissue, Facial,  200/40 packs</t>
  </si>
  <si>
    <t xml:space="preserve">Sandwich Bags, 10 x 14, zipper closure </t>
  </si>
  <si>
    <t>Office Equipment and Supplies</t>
  </si>
  <si>
    <t>2 - 3 Hole Paper Punch</t>
  </si>
  <si>
    <t>Binder, 3-ring with tab dividers, 1/2"</t>
  </si>
  <si>
    <t>Binder, 3-ring with tab dividers, 1-1/2"</t>
  </si>
  <si>
    <t>Binder, 3-ring with tab dividers, 3"</t>
  </si>
  <si>
    <t>Binder Clips, Large</t>
  </si>
  <si>
    <t>Binder Clips, Medium</t>
  </si>
  <si>
    <t>Binder Clips, Small</t>
  </si>
  <si>
    <t>Box, file</t>
  </si>
  <si>
    <t>Camera, digital, with computer-generated color print capabilities</t>
  </si>
  <si>
    <t>Batteries for digital camera</t>
  </si>
  <si>
    <t>Card, 3”x 5”, blue</t>
  </si>
  <si>
    <t>Card, 3”x 5”, pink</t>
  </si>
  <si>
    <t>Card, 3”x 5”, white</t>
  </si>
  <si>
    <t>Clipboards, Metal Box</t>
  </si>
  <si>
    <t>Computer, laptop</t>
  </si>
  <si>
    <t>Easel Stand with Dry Erase Board and Easel Pad Clip</t>
  </si>
  <si>
    <t>Envelope, #10 Business</t>
  </si>
  <si>
    <t>Envelope, 32# Kraft Clasped, 9" x 12"</t>
  </si>
  <si>
    <t>Envelope, Tyvek, 10" x 13"</t>
  </si>
  <si>
    <t>File Pocket, manila</t>
  </si>
  <si>
    <t>Folder, File, regular</t>
  </si>
  <si>
    <t>Flash drive, minimum capacity 2 gig</t>
  </si>
  <si>
    <t>Highlighter, fluorescent green, chisel tip</t>
  </si>
  <si>
    <t>Highlighter, fluorescent pink, chisel tip</t>
  </si>
  <si>
    <t>Highlighter, fluorescent yellow, chisel tip</t>
  </si>
  <si>
    <t xml:space="preserve">Label Writer, 310 label printer </t>
  </si>
  <si>
    <t>Laminator, letter size</t>
  </si>
  <si>
    <t>Laminator Sheets, badge size</t>
  </si>
  <si>
    <t>Laminator Sheets, letter size</t>
  </si>
  <si>
    <t>Marker, Dry-Erase, black</t>
  </si>
  <si>
    <t>Marker, Dry-Erase, blue</t>
  </si>
  <si>
    <t>Marker, Dry-Erase, green</t>
  </si>
  <si>
    <t>Marker, Dry-Erase, red</t>
  </si>
  <si>
    <t>Marker, Mr. Sketch 12-pack, non-toxic/watercolor, chisel tip</t>
  </si>
  <si>
    <t>Marker, permanent, chisel tip, black</t>
  </si>
  <si>
    <t>Marker, permanent, chisel tip, blue</t>
  </si>
  <si>
    <t>Marker, permanent, chisel tip, green</t>
  </si>
  <si>
    <t>Marker, permanent, chisel tip, red</t>
  </si>
  <si>
    <t>Marker, Sharpie, permanent, fine tip, black</t>
  </si>
  <si>
    <t>Marker, Sharpie, permanent, fine tip, blue</t>
  </si>
  <si>
    <t>Marker, Sharpie, permanent, fine tip, green</t>
  </si>
  <si>
    <t>Marker, Sharpie, permanent, fine tip, red</t>
  </si>
  <si>
    <t>Masking tape (1" x 60 YD)</t>
  </si>
  <si>
    <t>Pad, Lined, (Regular)</t>
  </si>
  <si>
    <t>Pad, Lined (Legal)</t>
  </si>
  <si>
    <t>Pad, Easel</t>
  </si>
  <si>
    <t>Pads, Telephone Message  (2 part)</t>
  </si>
  <si>
    <t>Paper Clamps (Butterfly Shaped)</t>
  </si>
  <si>
    <t>Paper Clips (Jumbo)</t>
  </si>
  <si>
    <t>Paper Clips (No. 1)</t>
  </si>
  <si>
    <t>Paper, Copy white, 20 lb.</t>
  </si>
  <si>
    <t>Paper, Photo</t>
  </si>
  <si>
    <t>Pen, Stick Ballpoint (Medium Point)</t>
  </si>
  <si>
    <t>Pencil Sharpener, Electric</t>
  </si>
  <si>
    <t>Pencils, wood case #2</t>
  </si>
  <si>
    <t xml:space="preserve">Printer, color, portable </t>
  </si>
  <si>
    <t>Printer ink, replacement cartridges (for above-listed printer)</t>
  </si>
  <si>
    <t>Radio, battery-operated</t>
  </si>
  <si>
    <t>Removable Notes (4" x 6")</t>
  </si>
  <si>
    <t>Rubber Bands</t>
  </si>
  <si>
    <t>Scissors, blunt tip</t>
  </si>
  <si>
    <t>Scissors, regular</t>
  </si>
  <si>
    <t>Sheet Protector, heavy-duty, letter size</t>
  </si>
  <si>
    <t>Staple Remover</t>
  </si>
  <si>
    <t>Stapler</t>
  </si>
  <si>
    <t>Staples, 5000/box</t>
  </si>
  <si>
    <t>Tape Dispenser</t>
  </si>
  <si>
    <t>Transparent tape 3/4 in.  (for tape dispenser)</t>
  </si>
  <si>
    <t>Tape, duct</t>
  </si>
  <si>
    <t>Tape, painters</t>
  </si>
  <si>
    <t>Tape, traffic control, orange</t>
  </si>
  <si>
    <t>Thumb tacks</t>
  </si>
  <si>
    <t>Phone, Video</t>
  </si>
  <si>
    <t>Cell Phone, full keyboard</t>
  </si>
  <si>
    <t>Fuel Storage Container, 5 gallon</t>
  </si>
  <si>
    <t>Plastic Zip Ties, assorted sizes *</t>
  </si>
  <si>
    <t>Ratchet Straps, assorted sizes *</t>
  </si>
  <si>
    <t>Stabilizer Bars *</t>
  </si>
  <si>
    <t>Non Food Supplies</t>
  </si>
  <si>
    <t>Foil pan, full size</t>
  </si>
  <si>
    <t>Foil pan, full size lids</t>
  </si>
  <si>
    <t>Kit cutlery salt, pepper, K-F-S napkin 13/133</t>
  </si>
  <si>
    <t>Container, foam 9x9 3 comparment white 3.2''high hinged (clam shell0</t>
  </si>
  <si>
    <t>Cup, foam 12 oz</t>
  </si>
  <si>
    <t>Gloves, vinyl XL powder free ambidextrous</t>
  </si>
  <si>
    <t>Glove, vinyl med powder free ambidexrous</t>
  </si>
  <si>
    <t>Glove, serving</t>
  </si>
  <si>
    <t>Liner, Pan Food 1637x24.37 Quilon Treated grease resistant</t>
  </si>
  <si>
    <t xml:space="preserve">Paper Towl 11x9 white perforated 2 ply kitchen </t>
  </si>
  <si>
    <t xml:space="preserve">Liner, 60 Gal 38x58 blace 2 mil flat pack low density repro can </t>
  </si>
  <si>
    <t>Heavy duty foil</t>
  </si>
  <si>
    <t>Apron, disposable</t>
  </si>
  <si>
    <t>Cambro</t>
  </si>
  <si>
    <t>Cambro liners, box of 100</t>
  </si>
  <si>
    <t>Cleaners and Sanitizer spray in bottles 6/32 oz</t>
  </si>
  <si>
    <t xml:space="preserve">Oven cleaner 6 cans/case </t>
  </si>
  <si>
    <t>CONTENTS LIST</t>
  </si>
  <si>
    <t>1 each</t>
  </si>
  <si>
    <t>Digit Pak</t>
  </si>
  <si>
    <t>Kid's Wound Pak</t>
  </si>
  <si>
    <t>2 each</t>
  </si>
  <si>
    <t>Insect Sting Pak</t>
  </si>
  <si>
    <t>1 box</t>
  </si>
  <si>
    <t>Wound Pak</t>
  </si>
  <si>
    <t>6 each</t>
  </si>
  <si>
    <t>Wound Pak Plus</t>
  </si>
  <si>
    <t>Nose/Mouth Pak</t>
  </si>
  <si>
    <t>5 each</t>
  </si>
  <si>
    <t>Burn Pak</t>
  </si>
  <si>
    <t>Optic Pak</t>
  </si>
  <si>
    <t>Bio-Spill Cleanup Pak</t>
  </si>
  <si>
    <t>PPE Pak - Small</t>
  </si>
  <si>
    <t>PPE Pak - Medium</t>
  </si>
  <si>
    <t>PPE Pak - Large</t>
  </si>
  <si>
    <t>1 roll</t>
  </si>
  <si>
    <t>CPR  Pocket  Masks</t>
  </si>
  <si>
    <t>1 bottle</t>
  </si>
  <si>
    <t>MEDICAL SUPPLIES</t>
  </si>
  <si>
    <t>Elastic Bandages, 2"</t>
  </si>
  <si>
    <t>Elastic Bandages, 4"</t>
  </si>
  <si>
    <t xml:space="preserve">1 bottle </t>
  </si>
  <si>
    <t xml:space="preserve">1 box </t>
  </si>
  <si>
    <t>Oral Syringes</t>
  </si>
  <si>
    <t>Pediatric Individual Liquid Dosage Spoons</t>
  </si>
  <si>
    <t>Sanitary Pads</t>
  </si>
  <si>
    <t xml:space="preserve">1 tube </t>
  </si>
  <si>
    <t>Tampons</t>
  </si>
  <si>
    <t>1 sleeve</t>
  </si>
  <si>
    <t>Latex-Free Exam Gloves, Medium, PF</t>
  </si>
  <si>
    <t>Latex-Free Exam Gloves, XLarge, PF</t>
  </si>
  <si>
    <t>2 tubes</t>
  </si>
  <si>
    <t>2 bottles</t>
  </si>
  <si>
    <t>Hypo-allergenic Tape 1"</t>
  </si>
  <si>
    <t>2 rolls</t>
  </si>
  <si>
    <t>1 can</t>
  </si>
  <si>
    <t>Adult Cuff Only</t>
  </si>
  <si>
    <t>Child Cuff Only</t>
  </si>
  <si>
    <t>LSA/Fire/Tower Trailer (Air Ops, Security, etc)</t>
  </si>
  <si>
    <t>Mobile Command Post w/ communications</t>
  </si>
  <si>
    <t>Golf Cart, Electric, Warehouse</t>
  </si>
  <si>
    <t>Golf Cart, gasoline, all-terrain</t>
  </si>
  <si>
    <t>Trucking / Transportation (With tractor and driver)</t>
  </si>
  <si>
    <t xml:space="preserve"> - Dry Van </t>
  </si>
  <si>
    <t xml:space="preserve"> - Dry Van with driver</t>
  </si>
  <si>
    <t xml:space="preserve"> - 53 ft Dry Trailer with steps drop to stay onsite</t>
  </si>
  <si>
    <t xml:space="preserve"> - 53 ft Refer Trailer with stairs drop to stay onsite </t>
  </si>
  <si>
    <t xml:space="preserve"> - Drop Deck </t>
  </si>
  <si>
    <t>DAY</t>
  </si>
  <si>
    <t xml:space="preserve"> - Double Drop Trailer</t>
  </si>
  <si>
    <t xml:space="preserve"> - Flat Bed</t>
  </si>
  <si>
    <t xml:space="preserve"> - Flatbed with Moffett</t>
  </si>
  <si>
    <t xml:space="preserve"> - Low Boy</t>
  </si>
  <si>
    <t xml:space="preserve"> - Livestock Trailer, 16' bumper pull</t>
  </si>
  <si>
    <t xml:space="preserve"> - Livestock Trailer, 5th wheel-type, 20' - 45'</t>
  </si>
  <si>
    <t xml:space="preserve"> - Horse Trailer, 16' bumper pull</t>
  </si>
  <si>
    <t xml:space="preserve"> - Horse Trailer, 5th wheel-type, 20' - 45'</t>
  </si>
  <si>
    <t xml:space="preserve"> - Water trailer, 6000 Gal (potable - food grade)</t>
  </si>
  <si>
    <t xml:space="preserve"> - Water trailer, 6000 Gal (Construction Ground Sprayer)</t>
  </si>
  <si>
    <t xml:space="preserve"> - 60-Ton Landall Trailer</t>
  </si>
  <si>
    <t>26' Straight Truck w/lift gate and driver</t>
  </si>
  <si>
    <t>Dump Truck, HD 26,000 # GVW</t>
  </si>
  <si>
    <t>Single Smooth Drum Vibratory Roller</t>
  </si>
  <si>
    <t>Road Grader</t>
  </si>
  <si>
    <t>Water truck (non-potable) W/ operator</t>
  </si>
  <si>
    <t>Bucket Truck</t>
  </si>
  <si>
    <t>CDL Licensed Driver</t>
  </si>
  <si>
    <t>CDL Licensed Driver - Overtime</t>
  </si>
  <si>
    <t>Rollback/Tow Truck Driver</t>
  </si>
  <si>
    <t>Rollback/Tow Truck Driver - Overtime</t>
  </si>
  <si>
    <t>Trucking Detention Charge (Demerge)</t>
  </si>
  <si>
    <t>MILE</t>
  </si>
  <si>
    <t>Mileage (Note section on allowable fuel surcharges)</t>
  </si>
  <si>
    <t>Bus, 49 Passenger (specify if another size)</t>
  </si>
  <si>
    <t>Handicapped Bus or Van, wheelchair lift equiped</t>
  </si>
  <si>
    <t>Cargo Van, open cargo area with ventilation</t>
  </si>
  <si>
    <t>Pick-up Truck, AWD, 3/4 ton, with 10,000# hitch</t>
  </si>
  <si>
    <t>Pick-up Truck, AWD, 1 ton, with 10,000# hitch</t>
  </si>
  <si>
    <t>Boat-list types/sizes</t>
  </si>
  <si>
    <t>Helicopter</t>
  </si>
  <si>
    <t>Airboat</t>
  </si>
  <si>
    <t>25 - Ton Air Conditioner Unit</t>
  </si>
  <si>
    <t>FT/WK</t>
  </si>
  <si>
    <t>Mobile Office Unit, 8'X40' with stairs - Single Wide</t>
  </si>
  <si>
    <t>Mobile Office Unit, 16'X40' with stairs - Double Wide</t>
  </si>
  <si>
    <t>Mobile Sleeping Unit, 8'X40' with stairs - Single Wide</t>
  </si>
  <si>
    <t>Mobile Sleeping Unit, 16'X40' with stairs - Double Wide</t>
  </si>
  <si>
    <t>Mobile Office Unit, 8'X40' Steps and Ramps (ADA Accessible)  - Single Wide</t>
  </si>
  <si>
    <t>Mobile Office Unit, 16'X40' Steps and Ramps (ADA Accessible)  - Double Wide</t>
  </si>
  <si>
    <t>Mobile Sleeping Unit, 8'X40' Steps and Ramps (ADA Accessible)  - Single Wide</t>
  </si>
  <si>
    <t>Mobile Sleeping Unit, 16'X40' Steps and Ramps (ADA Accessible)  - Double Wide</t>
  </si>
  <si>
    <t xml:space="preserve">Mobile Classroom Unit, 16'X40' with stairs </t>
  </si>
  <si>
    <t>Mobile Classroom Unit, 14'x54' with stairs</t>
  </si>
  <si>
    <t xml:space="preserve">Mobile Classroom Unit, 24'x40' with stairs </t>
  </si>
  <si>
    <t xml:space="preserve">Mobile Classroom Unit, 24'x68' with stairs </t>
  </si>
  <si>
    <t>Mobile Classroom Unit, 24'x44' with stairs</t>
  </si>
  <si>
    <t xml:space="preserve">Mobile Classroom Unit, 16'X40' Steps and Ramps (ADA Accessible) </t>
  </si>
  <si>
    <t xml:space="preserve">Mobile Classroom Unit, 14'x54' Steps and Ramps (ADA Accessible) </t>
  </si>
  <si>
    <t xml:space="preserve">Mobile Classroom Unit, 24'x40' Steps and Ramps (ADA Accessible) </t>
  </si>
  <si>
    <t xml:space="preserve">Mobile Classroom Unit, 24'x68' Steps and Ramps (ADA Accessible) </t>
  </si>
  <si>
    <t xml:space="preserve">Mobile Classroom Unit, 24'x44' Steps and Ramps (ADA Accessible) </t>
  </si>
  <si>
    <t>Portable Storage Containers - 8' X 40' (CONEX/MILVAN)</t>
  </si>
  <si>
    <t>Portable Storage Containers - 8' X 20' (CONEX/MILVAN)</t>
  </si>
  <si>
    <t>Tent, 20' X 20' w/ side curtains and floor</t>
  </si>
  <si>
    <t>Tent, 40' X 40' w/ side curtains and floor</t>
  </si>
  <si>
    <t>Tent, 10' X 10' Pop-Up</t>
  </si>
  <si>
    <t>Tent, 10' X 15' Pop-Up</t>
  </si>
  <si>
    <t>Chairs, folding</t>
  </si>
  <si>
    <t>6' Table, folding</t>
  </si>
  <si>
    <t>8' Table, folding</t>
  </si>
  <si>
    <t>24" portable fans on stands</t>
  </si>
  <si>
    <t>48" 2-speed warehouse fan</t>
  </si>
  <si>
    <t>52" 2-speed warehouse fan</t>
  </si>
  <si>
    <t>SUPPORT EQUIPMENT RATE SHEET</t>
  </si>
  <si>
    <t>Chain Saw</t>
  </si>
  <si>
    <t>Powered sandbagging machine</t>
  </si>
  <si>
    <t>Satellite Tracking Unit</t>
  </si>
  <si>
    <t>Traffic Barricades, folding</t>
  </si>
  <si>
    <t>Traffic Cones</t>
  </si>
  <si>
    <t>Traffic Barriers, 8'</t>
  </si>
  <si>
    <t>Traffic Barricades, Barrel</t>
  </si>
  <si>
    <t>Barricades, Jersey - Composite</t>
  </si>
  <si>
    <t>Barricades, Jersey - Concrete</t>
  </si>
  <si>
    <t>Traffic Lights, Portable</t>
  </si>
  <si>
    <t>Chocks, Wheel</t>
  </si>
  <si>
    <t>Fence, Temporary orange construction</t>
  </si>
  <si>
    <t>Fence, Temporary, Chain link w/posts and gates</t>
  </si>
  <si>
    <t>Gates, Temporary, Security</t>
  </si>
  <si>
    <t>20' x 30' TARPS</t>
  </si>
  <si>
    <t>TOTAL DELIVERED</t>
  </si>
  <si>
    <t>50-100</t>
  </si>
  <si>
    <t>101-300</t>
  </si>
  <si>
    <t>301-500</t>
  </si>
  <si>
    <t>501-1,000</t>
  </si>
  <si>
    <t>1,001-1,500</t>
  </si>
  <si>
    <t>1,501-2,000</t>
  </si>
  <si>
    <t>2,001-3,000</t>
  </si>
  <si>
    <t>3,001-4,000</t>
  </si>
  <si>
    <t>Over 4,000</t>
  </si>
  <si>
    <t>20' x 25' TARPS</t>
  </si>
  <si>
    <t>16' x 20' TARPS</t>
  </si>
  <si>
    <t>10' x 12' TARPS</t>
  </si>
  <si>
    <t>Top Load Insulated Expanded Polypropylene (EPP) Food Pan Carrier - 23 9/16" x 15 11/16" x 12 3/8"</t>
  </si>
  <si>
    <t>SHELTER PERSONNEL</t>
  </si>
  <si>
    <t>Case Manager - 
Minimum of high school diploma; AA degree or Bachelor’s degree preferred. Experience working in social programs is preferred. Strong people/phone skills. Experience in Microsoft Word and Excel.</t>
  </si>
  <si>
    <t>Case Worker - 
Minimum of high school diploma; AA degree or Bachelor’s degree preferred. Experience working in social programs is preferred. Strong people/phone skills. Experience in Microsoft Word and Excel.</t>
  </si>
  <si>
    <t>Shelter Manager - 
Prior shelter management experience preferred, or other management experience.  Ability to coordinate and oversee shelter operations.  Ability to maintain situational awareness and report to Local and State Mass Care leads.</t>
  </si>
  <si>
    <t>Shelter Worker - 
Ability to function in a dynamic and stressful environment with little or no supervision, adapting to change, negotiating compromise, and tolerating ambiguity. Ability to participate and contribute in regular meetings.  Good organizational skills, responsible and punctual.  Active listening skills and ability to work well with others.  Ability to follow procedures and job tools including reporting requirements. Ability to interact with community members in a clear, compassionate manner, respectful of diversity and unique needs.  Ability to involve appropriate others in managing problems and conflict.  Ability to acquire, evaluate, and report information accurately.  Ability to lift / carry 20 lbs. multiple times/shift.  Ability to stand and or sit for two-hour periods.  Ability to bend or stoop multiple times.  Ability to work outdoors in inclement weather, extreme heat and/or humidity and/or extreme cold. 
Ability to step up/down 18 inches and climb two or more flights of stairs.  Ability to speak clearly on phone and in person. Ability to drive in day time and at night.</t>
  </si>
  <si>
    <t>Personal Care Assistant Services - 
High school diploma required. AA preferred
At least two years of experience in administering personal care services including, but not limited to: assisting with personal hygiene, ambulation, monitoring vital signs and medication adherence. Additional experience with performing tasks including record-keeping, cooking, cleaning, caring for individuals during periods of disruption and assisting patient in coping with new lifestyles. 
Strong experience in organization, multi-tasking, personal service and oral and written communication.</t>
  </si>
  <si>
    <t>Generator Total</t>
  </si>
  <si>
    <t>Power Ancillaries Total</t>
  </si>
  <si>
    <t>Pumps, Hoses &amp; Fittings Total</t>
  </si>
  <si>
    <t>Pumps, Hoses &amp; Fittings</t>
  </si>
  <si>
    <t>Miscellaneous Total</t>
  </si>
  <si>
    <t>Heavy Equipment Total</t>
  </si>
  <si>
    <t>Chiller, Warmers &amp; Air Handling Equip. Total</t>
  </si>
  <si>
    <t>Chillers, Warmers &amp; Air Handling Equipment</t>
  </si>
  <si>
    <t>Personnel Total</t>
  </si>
  <si>
    <t>Pumps, Hose &amp; Fittings Total</t>
  </si>
  <si>
    <t>Chillers, Warmers &amp; Air Handling Equip. Total</t>
  </si>
  <si>
    <t>Transportation &amp; Other Total</t>
  </si>
  <si>
    <t>Generators</t>
  </si>
  <si>
    <t>Power Ancillary Tools</t>
  </si>
  <si>
    <t>Power Ancillary Total</t>
  </si>
  <si>
    <t>Chillers, Warmers &amp; Air Handling Equip Total</t>
  </si>
  <si>
    <t>Ttransportation &amp; Other Total</t>
  </si>
  <si>
    <t xml:space="preserve">Driver Manager </t>
  </si>
  <si>
    <t>Driver Manager; Overtime</t>
  </si>
  <si>
    <t>MOBILE STERILE PROCESSING FACILITY</t>
  </si>
  <si>
    <t>MOBILE MEDICAL CLINIC</t>
  </si>
  <si>
    <t>MOBILE DIALYSIS FACILITY</t>
  </si>
  <si>
    <t>MOBILE EMERGENCY ROOM/URGENT CARE FACILITY</t>
  </si>
  <si>
    <t>MOBILE PET/CT SCAN FACILITY</t>
  </si>
  <si>
    <t>MOBILE MRI FACILITY</t>
  </si>
  <si>
    <t>MOBILE X-RAY FACILITY</t>
  </si>
  <si>
    <t>SANPACS</t>
  </si>
  <si>
    <t>MOBILE MEDICAL UNITS</t>
  </si>
  <si>
    <t>Must be equipped to provide the sterilization of medical devices, equipment, and consumables of healthcare facilities to include collection, decontamination, assembly &amp; packaging, sterilization, storage and distribution. Must meet all local, state, and federal regulations. Must include secure medical supplies storage and adequate heating/cooling capacity.  Must include delivery, set-up, on-site testing, technical assistance as required, and removal.</t>
  </si>
  <si>
    <t>Must be equipped with reception area, up to eight dialysis chairs and treatment stations, dialysis nurse's station, handicapped accessible bathroom, patient lift for wheelchair or stretcher, janitor's closet, staff bathroom, staff area.  Must include power, lighting, heating, ventilation (HEPA filtration), air conditioning and heating, plumbing, RO system, water filtration and purification systems. Must meet all local, state, and federal regulations. Must include secure medical supplies storage and adequate heating/cooling capacity.  Must include delivery, set-up, on-site testing, technical assistance as required, and removal.</t>
  </si>
  <si>
    <t>Must provide areas for triage and registration.  Must be equipped to provide preliminary treatment for a broad spectrum of illnesses and injuries, potentially life-threatening and that require immediate medical care.  Must meet all local, state, and federal regulations. Must include delivery, set-up, on-site testing, technical assistance as required, and removal.</t>
  </si>
  <si>
    <t>Must provide PET/CT scan room, imaging control room and computer room.  Must provide two means of entrance/egress: stairs and landing, and large door with lift for equipment, wheel chairs and beds. Must meet all local, state, and federal regulations. Must include secure medical supplies storage and adequate heating/cooling capacity.  Must include delivery, set-up, on-site testing, technical assistance as required, and removal.</t>
  </si>
  <si>
    <t>Must provide MRI imaging room and MRI operator station.  Must provide two means of entrance/egress: stairs and landing, and large door with lift for equipment, wheel chairs and beds. Must meet all local, state, and federal regulations. Must include secure medical supplies storage and adequate heating/cooling capacity.  Must include delivery, set-up, on-site testing, technical assistance as required, and removal.</t>
  </si>
  <si>
    <t>Must provide x-ray room and operator room.  Must provide entrance/egress of stairs and landing at a minimum.  Must meet all local, state, and federal regulations. Must include secure medical supplies storage and adequate heating/cooling capacity.  Must include delivery, set-up, on-site testing, technical assistance as required, and removal.</t>
  </si>
  <si>
    <t>Must include secure medical supplies storage and adequate heating/cooling capacity.  Must include a minimum of two exam rooms. Must meet all local, state, and federal regulations. Must include delivery, set-up, on-site testing, technical assistance as required, and removal.</t>
  </si>
  <si>
    <t>MOBILE PHARMACY FACILITY</t>
  </si>
  <si>
    <t>ATTACHMENT B PRICE PROPOSAL</t>
  </si>
  <si>
    <t>Must include secure medical supplies storage with double lock and key.  Must include a minimum of two rooms.  Must include power, lighting, heating, ventilation (HEPA filtration), air conditioning and heating, plumbing for sink, water filtration and purification systems. Must meet all local, state, and federal regulations. Must include delivery, set-up, on-site testing, technical assistance as required, and removal.</t>
  </si>
  <si>
    <t>FIELD KITCHEN SANPAC (Sanitation Package) for staff, not public use</t>
  </si>
  <si>
    <t>KITCHEN</t>
  </si>
  <si>
    <t>FL KITCHEN</t>
  </si>
  <si>
    <t>3 CY Dumpster- Includes Daily service, installed and demobilized</t>
  </si>
  <si>
    <t>20 CY Open Top Dumpster-  Includes Daily service, installed and demobilized</t>
  </si>
  <si>
    <t>30 CY Open Top Dumpster-  Includes Daily service, installed and demobilized</t>
  </si>
  <si>
    <t>Portapotties- Includes daily service and supplies, installed and demobilized</t>
  </si>
  <si>
    <t>Portapotties (ADA)- Includes daily service and supplies, installed and demobilized</t>
  </si>
  <si>
    <t>Handwash Stations- Includes daily service and supplies, installed and demobilized</t>
  </si>
  <si>
    <t>LOGISTICS STRIKE TEAMS</t>
  </si>
  <si>
    <t>LOGISTICS POD TEAMS</t>
  </si>
  <si>
    <t>MASS CARE STAFF AUGMENTATION</t>
  </si>
  <si>
    <t>Other Personal Hygiene Supplies</t>
  </si>
  <si>
    <t>Purchase Price</t>
  </si>
  <si>
    <t>Rental Rate</t>
  </si>
  <si>
    <t>Lease Rate</t>
  </si>
  <si>
    <t>Command Trailer w/ Tow Vehicle</t>
  </si>
  <si>
    <t>American Red Cross Nursing Kit</t>
  </si>
  <si>
    <t>N/A</t>
  </si>
  <si>
    <t>FNSS General Supplies</t>
  </si>
  <si>
    <t>First Aid Kit, Pet Zip Bag</t>
  </si>
  <si>
    <t>All items must be packed into these bags by supplier.</t>
  </si>
  <si>
    <t>Do not provide loose products.</t>
  </si>
  <si>
    <t>1 KIT</t>
  </si>
  <si>
    <t>PRODUCTS</t>
  </si>
  <si>
    <t>Drape Sheets, Paper 2/pkg</t>
  </si>
  <si>
    <t xml:space="preserve">1 pkg </t>
  </si>
  <si>
    <t>Cotton tipped Applicators, Wooden, 6”   100/bg</t>
  </si>
  <si>
    <t>1 bag</t>
  </si>
  <si>
    <t>Cotton Balls  100/bag</t>
  </si>
  <si>
    <t>Tongue Depressors  10/pkg</t>
  </si>
  <si>
    <t>Plastic  Cups (3 oz size) 100/sleeve</t>
  </si>
  <si>
    <t>Cold  Packs, Instant</t>
  </si>
  <si>
    <t>Hot  Packs, Instant</t>
  </si>
  <si>
    <t>Instant Glucose, Tube</t>
  </si>
  <si>
    <t>Adhesive bandages, assorted 90 - 100ct</t>
  </si>
  <si>
    <t>2 box</t>
  </si>
  <si>
    <t>Large Adult Sphygmomanometer – Complete, manual</t>
  </si>
  <si>
    <t>Stethoscopes, Nurses, Dual Bell, Diagnostic</t>
  </si>
  <si>
    <t>EMS Trainer Bag with detachable belt pack with reflector tape</t>
  </si>
  <si>
    <t>Bandage scissors</t>
  </si>
  <si>
    <t>Ring Cutter</t>
  </si>
  <si>
    <t>Tweezers, fine pointed end</t>
  </si>
  <si>
    <t>Digital Ear Thermometer</t>
  </si>
  <si>
    <t>Disposable Ear Thermometers Covers</t>
  </si>
  <si>
    <t>Oral Thermometer (digital)</t>
  </si>
  <si>
    <t>Oral  Thermometer  Sheaths</t>
  </si>
  <si>
    <t>Mask/Eye shield Combination  5/ pkg</t>
  </si>
  <si>
    <t>1 pkg</t>
  </si>
  <si>
    <t>Baby Bottles Plastic with Nipples</t>
  </si>
  <si>
    <t>Diapers, Adult, Small  12/pkg</t>
  </si>
  <si>
    <t>Diapers, Adult, Large  12/pkg</t>
  </si>
  <si>
    <t>Bulb Syringe</t>
  </si>
  <si>
    <t>Emesis Bags 3ea/pkg</t>
  </si>
  <si>
    <t>Alcohol, 16 oz.</t>
  </si>
  <si>
    <t>Sharps Container - 3 quart</t>
  </si>
  <si>
    <t>Flashlight with Batteries</t>
  </si>
  <si>
    <t>OTC MEDICATIONS</t>
  </si>
  <si>
    <t>Antacid Tablets, chewable, 500 count</t>
  </si>
  <si>
    <t xml:space="preserve">Acetaminophen 500mg, 100 Count </t>
  </si>
  <si>
    <t xml:space="preserve">Aspirin 325mg (adult), 100 Count </t>
  </si>
  <si>
    <t xml:space="preserve">Ibuprofen 200mg , 100 Count </t>
  </si>
  <si>
    <t>Sore throat Lozenges, 100 count</t>
  </si>
  <si>
    <t xml:space="preserve">Calamine Lotion, Bottle, 4 oz. </t>
  </si>
  <si>
    <t>Hydrocortisone Cream, Tube</t>
  </si>
  <si>
    <t>Diphenhydramine (Benadryl) 25mg, Lotion</t>
  </si>
  <si>
    <t>Anti-diarrheal-Loperamide Hydrochloride 2mg</t>
  </si>
  <si>
    <t>Saline Solution, Bottle, 250 ML</t>
  </si>
  <si>
    <t xml:space="preserve">Cough Syrup – Adult, 4 oz. </t>
  </si>
  <si>
    <t>Triple Antibiotic Ointment with pain reliever (50/pkg individual, if available)</t>
  </si>
  <si>
    <t>Cough Drops, 100 count</t>
  </si>
  <si>
    <t>Antihistamine,  – Adult, brompheniramine or chlorpheniramine, 24-count</t>
  </si>
  <si>
    <t>Decongestant, - Adult, 24-count</t>
  </si>
  <si>
    <t>Isotonic Eye Irrigation 40oz bottle</t>
  </si>
  <si>
    <t>Dermoplast topical Pain Relieving Spray</t>
  </si>
  <si>
    <t>Acetaminophen  Elixir  Conc Drops 80mg/.8ml</t>
  </si>
  <si>
    <t>Ibuprofen (Children’s)</t>
  </si>
  <si>
    <t>Diphenhydramine  Syrup  Antihistamine 12.5mg/5ml</t>
  </si>
  <si>
    <t>Cough Syrup</t>
  </si>
  <si>
    <t>SHELF-STABLE MEALS (ADULT)</t>
  </si>
  <si>
    <t>Shelf Stable Meals</t>
  </si>
  <si>
    <t>SHELF-STABLE MEALS (SENIOR ADULT / CHILD)</t>
  </si>
  <si>
    <t>SHELF-STABLE MEALS (KOSHER)</t>
  </si>
  <si>
    <t>SHELF-STABLE MEALS (HALAL)</t>
  </si>
  <si>
    <t>Beechcraft Baron or equivalent fixed-wing, twin engine, propeller aircraft with pilot for on demand/charter usage 1-3 passengers</t>
  </si>
  <si>
    <t>Beechcraft Baron 1900 or equivalent fixed-wing, twin engine, propeller aircraft with pilot for on demand/charter usage up to 8 passengers, capable of carrying up to 200 lb. cargo per passenger</t>
  </si>
  <si>
    <t>EMERGENCY SHELTER COMPLEXES</t>
  </si>
  <si>
    <t>RESPONDER BASE CAMPS</t>
  </si>
  <si>
    <t>PERSONAL PROTECTIVE EQUIPMENT (PPE) RATE SHEET</t>
  </si>
  <si>
    <t>CHEMICAL/BIOLOGICAL PPE KITS FOR LAW ENFORCEMENT PERSONNEL</t>
  </si>
  <si>
    <t>Cost</t>
  </si>
  <si>
    <t>FL TYPE V</t>
  </si>
  <si>
    <t>Boat 18'  (similair to a Sea Ark RX 180 CC) 60" bottom, 82" beam, 24" side, 90HP max</t>
  </si>
  <si>
    <t>Boat 18'  (similair to a SeaArk 1872cc) 72" bottom, 95" beam, 28" sides, 115HP max</t>
  </si>
  <si>
    <t xml:space="preserve">Boat 18'  (similair to a Hanko 1872CCF) 6' bottom, 8' beam, 23" sides, Draft N/A </t>
  </si>
  <si>
    <t>Boat 20'  (similair to a Hanko 2078CCV) 6'6" bottom, 8'4" beam, 28" sides, 13" draft, 250HP Max</t>
  </si>
  <si>
    <t>Boat 20'1"  (similair to a Young) 6'6" bottom, 8'4" beam, 28" sides, 13" draft, 250HP Max</t>
  </si>
  <si>
    <t>Boat 20'1"  (similair to a Young Bay) 8' beam, 10" draft, 250HP max</t>
  </si>
  <si>
    <t xml:space="preserve">Boat 24'3"  (similair to a Young 24) 8'6" beam, 13" draft, 400HP max </t>
  </si>
  <si>
    <t>Boat 26' (26' Relentless) 26' length, 8'6" Beam, 24" draft, 500HP max</t>
  </si>
  <si>
    <t>Boat 27'7"  (similair to a Young 27) 9'4" Beam, 17" draft, 800HP max</t>
  </si>
  <si>
    <t>Boat 28' (28' Relentless) 28' length, 10' beam, 24" draft, 750HP Max</t>
  </si>
  <si>
    <t>29' Safe Boat 31'4" Length 10' beam, 22" draft, 600HP Max</t>
  </si>
  <si>
    <t>Airboat 13'-15' (similar to a Diamondback Airboat Deckedover)</t>
  </si>
  <si>
    <t>Airboat 13'-15' (similar to a Diamondback Airboat Open)</t>
  </si>
  <si>
    <t>Hat, wide brim, (boonie style)</t>
  </si>
  <si>
    <t>Atlantco, Propper, Tru-Spec</t>
  </si>
  <si>
    <t>Boots, Safety, Black, Gore-Tex,  ASTM/NFPA compliant or equivalent, pair</t>
  </si>
  <si>
    <t>Ear plugs, safety, disposable, style NRR 24</t>
  </si>
  <si>
    <t>Helmet, rescue-type, low profile, ASTM/NFPA compliant or equivalent</t>
  </si>
  <si>
    <t>Light, Helmet, battery powered, Intrinsically safe w/ spare bulbs</t>
  </si>
  <si>
    <t>Gloves, work, leather, sized as needed</t>
  </si>
  <si>
    <t>Glasses, Safety, shatter proof, with side shields and lanyard, Z87</t>
  </si>
  <si>
    <t>Pads, knee, heavy duty, pair</t>
  </si>
  <si>
    <t>Pads, elbow, heavy duty, pair</t>
  </si>
  <si>
    <t>Bandanas</t>
  </si>
  <si>
    <t>Hanes. Gildan, Russell, Fruit/Loom</t>
  </si>
  <si>
    <t>PPE KITS FOR URBAN SEARCH &amp; RESCUE PERSONNEL</t>
  </si>
  <si>
    <t>Manufacturer/Vendor - Meet or Exceed This Quality</t>
  </si>
  <si>
    <t>Boots, Light tactical, Tan, Mid or Three Quarter height minimum (MUST COVER ANKLE) Waterproof and Breathable (FOR WIDE AREA SEACH)</t>
  </si>
  <si>
    <t>US&amp;R PPE Kit in a Bag each kit to contain the items in the quantities below.</t>
  </si>
  <si>
    <t>Howard Leight, Max 30</t>
  </si>
  <si>
    <t>Team Wendy, ExFil SAR</t>
  </si>
  <si>
    <t>Streamlite, Princeton, Pelican, Petzl</t>
  </si>
  <si>
    <t>Shelby, 5233</t>
  </si>
  <si>
    <t>Grainger / Sperian, 3PA44 / 11150750</t>
  </si>
  <si>
    <t>Proflex, 18315</t>
  </si>
  <si>
    <t>Galls, TE547</t>
  </si>
  <si>
    <t>Tee Shirt, long and/or short sleeve</t>
  </si>
  <si>
    <t>Danner, Merrell, ETC., Desert TFX G3, MOAB 2, ETC</t>
  </si>
  <si>
    <t>PPE KITS FOR HAZMAT RESPONSE PERSONNEL</t>
  </si>
  <si>
    <t>Communications</t>
  </si>
  <si>
    <t>Communications Satellite, Modem, Wireless Router</t>
  </si>
  <si>
    <t xml:space="preserve">Communications Data Liaison (Mobilization/Demobilization) </t>
  </si>
  <si>
    <t>120 GB Pre-Paid Data Plan (Valid for 24 months from purchase)</t>
  </si>
  <si>
    <t>6 MONTHS</t>
  </si>
  <si>
    <t>100' 12/3 Extension Cords</t>
  </si>
  <si>
    <t>Electrical Strips</t>
  </si>
  <si>
    <t>KA band Satellite Data unit 17mbps down by 6mbps up</t>
  </si>
  <si>
    <t>Cradlepoint unit that is firstnet capable and has provider diversity</t>
  </si>
  <si>
    <t>VOIP Lines integrated into data package</t>
  </si>
  <si>
    <t>Verizon capable network extender</t>
  </si>
  <si>
    <t>AT&amp;T capable network extender</t>
  </si>
  <si>
    <t>Iridium PTT Satellite Phones</t>
  </si>
  <si>
    <t>Communications Total</t>
  </si>
  <si>
    <t>Level B Response Suits (Yellow)</t>
  </si>
  <si>
    <t>DuPont Tychem #BR128T</t>
  </si>
  <si>
    <t>North #B074GI</t>
  </si>
  <si>
    <t>North #LA-102G</t>
  </si>
  <si>
    <t>Butyl Gloves (multiple sizes), 7 mil</t>
  </si>
  <si>
    <t>Nitrile Gloves, 11 mil</t>
  </si>
  <si>
    <t>Viton Gloves</t>
  </si>
  <si>
    <t>North #F101</t>
  </si>
  <si>
    <t>Silver Shield Gloves</t>
  </si>
  <si>
    <t>North #SSG</t>
  </si>
  <si>
    <t>North SF #11095</t>
  </si>
  <si>
    <t>PPE Kit in a Bag each kit to contain the items in the quantities below.</t>
  </si>
  <si>
    <t>Bata #87012</t>
  </si>
  <si>
    <t>PVC Knee Boot (multiple sizes)</t>
  </si>
  <si>
    <t>HazMat Boot (multiple sizes)</t>
  </si>
  <si>
    <t>Tingley HazProof #82330</t>
  </si>
  <si>
    <t>Chemical Overboot, Black (multiple sizes)</t>
  </si>
  <si>
    <t>Norcross #A352</t>
  </si>
  <si>
    <t>Latex Chemical Overboot, Yellow (multiple sizes)</t>
  </si>
  <si>
    <t>Chem Tape, 2" x 60 yds</t>
  </si>
  <si>
    <t>Kappler Chem Tape</t>
  </si>
  <si>
    <t>3M #520-04-57R01</t>
  </si>
  <si>
    <t>PPE KITS FOR PUBLIC SAFETY PERSONNEL (EOD, LEO, HOSPITAL, EMS, SWAT, FORENSICS, etc.)</t>
  </si>
  <si>
    <t>PAPR Lithium Battery</t>
  </si>
  <si>
    <t>3M FR-57</t>
  </si>
  <si>
    <t>PAPR Canister</t>
  </si>
  <si>
    <t>APR Canister</t>
  </si>
  <si>
    <t>3M FR-64</t>
  </si>
  <si>
    <t>3M #7890</t>
  </si>
  <si>
    <t>North #B174R/8</t>
  </si>
  <si>
    <t>Butyl Gloves (Sizes 8, 9 &amp; 10), 17 mil</t>
  </si>
  <si>
    <t>Bata #97591</t>
  </si>
  <si>
    <t>PVC Knee Boot, yellow (Sizes L, XL, 2XL)</t>
  </si>
  <si>
    <t>Respirator Mask Plug</t>
  </si>
  <si>
    <t>3M 7800-S</t>
  </si>
  <si>
    <t>APR Full face mask with double mask seal (Sizes S, M &amp; L)</t>
  </si>
  <si>
    <t>APR CBN Canister</t>
  </si>
  <si>
    <t>Nitrile Gloves, 9 mil (Sizes 9-11)</t>
  </si>
  <si>
    <t xml:space="preserve">North </t>
  </si>
  <si>
    <t>PPE SUITS</t>
  </si>
  <si>
    <t>DuPont Tychem #TK554T</t>
  </si>
  <si>
    <t>Level A Response Suit (Yellow)</t>
  </si>
  <si>
    <t>PPE KITS FOR FIELD RESPONSE PERSONNEL (WAREHOUSE, STAGING AREA, etc.)</t>
  </si>
  <si>
    <t>General purpose lantern, LED, yellow</t>
  </si>
  <si>
    <t>Rayovac #944C</t>
  </si>
  <si>
    <t>Grainger #4FZK4</t>
  </si>
  <si>
    <t>Safety Gloves, coated palm &amp; fingers, Size XL</t>
  </si>
  <si>
    <t>Ansell #11-801</t>
  </si>
  <si>
    <t>Safety Glasses, wraparound, clear uncoated</t>
  </si>
  <si>
    <t>Condor #4EY97</t>
  </si>
  <si>
    <t>MSA #475358</t>
  </si>
  <si>
    <t>Hard Hat, E, Orange, 4 pt. Ratchet</t>
  </si>
  <si>
    <t>MSA #475361</t>
  </si>
  <si>
    <t>High Visibility Vest, Class 2, XL, Orange</t>
  </si>
  <si>
    <t>Condor #3ZDU2</t>
  </si>
  <si>
    <t>Grainger #53YM03</t>
  </si>
  <si>
    <t>Lantern Battery, Heavy Duty, 6V, Spring Terminal</t>
  </si>
  <si>
    <t>Industrial Headlamp, LED, Black</t>
  </si>
  <si>
    <t>#6AHA8</t>
  </si>
  <si>
    <t>N95 NIOSH Masks</t>
  </si>
  <si>
    <t>3M Particulate Respirator 8210 #46457</t>
  </si>
  <si>
    <t>Sunset Survival MFA-TK3A</t>
  </si>
  <si>
    <t>First Aid Kits in plastic container (essentials, guide, gauze, bandages, antibacterial/burn ointment, etc.)</t>
  </si>
  <si>
    <t>Hard Hat, E, White, 4 pt. Ratchet</t>
  </si>
  <si>
    <t xml:space="preserve">Back strap Vest, Unrated, Yellow/Green Univ. </t>
  </si>
  <si>
    <t>Traffic Lights, Portable, Solar powered</t>
  </si>
  <si>
    <t>Variable Message Boards, Trailered, Solar powered</t>
  </si>
  <si>
    <t xml:space="preserve">Due to the nature of disaster response, suit sizes will not be provided until time of order.  Delivery arrangements will be specific to the location and urgency of the event.    </t>
  </si>
  <si>
    <t>PPE</t>
  </si>
  <si>
    <t>RESPONSE PACKAGES ARE TO BEGIN MOBILIZATION WITHIN 12 HOURS OF ORDER, AND ALL RESOURCES MUST BE DELIVERED TO SITE WITHIN 96 HOURS OF ORDER.</t>
  </si>
  <si>
    <t>NOTE: DOES NOT INCLUDE OTHER SUPPORT PACKAGES LISTED ELSEWHERE.</t>
  </si>
  <si>
    <t>UNIT LEGEND:</t>
  </si>
  <si>
    <t>Miscellaneous</t>
  </si>
  <si>
    <t>SUMMARY (INFORMATION ONLY)</t>
  </si>
  <si>
    <t>Power Ancillaries</t>
  </si>
  <si>
    <t>Warehouse Workers Fork Lift Certified Overtime</t>
  </si>
  <si>
    <t>Equipment Mobilization/Demobilization (Trucking/Freight)</t>
  </si>
  <si>
    <r>
      <t xml:space="preserve">1,000 person Base Camp with HVAC capabilities to meet the situation, ADA compliance required for all facilities, lavatory facilities provided, laundry facilities, showering facilities, cooking facilities and food services, satellite communication capability, waste / refuse collection and removal as necessary, and mobilization/demobilization costs, lodging facilities to include bedding, linens, and applicable hygiene kits as requested.  </t>
    </r>
    <r>
      <rPr>
        <b/>
        <i/>
        <sz val="10"/>
        <color indexed="10"/>
        <rFont val="Arial"/>
        <family val="2"/>
      </rPr>
      <t>Must be fully operational 72-96 hours from notification to mobilize.</t>
    </r>
  </si>
  <si>
    <r>
      <t xml:space="preserve">750 person Base Camp with HVAC capabilities to meet the situation, ADA compliance required for all facilities, lavatory facilities provided, laundry facilities, showering facilities, cooking facilities and food services, satellite communication capability, waste / refuse collection and removal as necessary, and mobilization/demobilization costs, lodging facilities to include bedding, linens, and applicable hygiene kits as requested.  </t>
    </r>
    <r>
      <rPr>
        <b/>
        <i/>
        <sz val="10"/>
        <color indexed="10"/>
        <rFont val="Arial"/>
        <family val="2"/>
      </rPr>
      <t>Must be fully operational 72-96 hours from notification to mobilize.</t>
    </r>
  </si>
  <si>
    <r>
      <t xml:space="preserve">500 person Base Camp with HVAC capabilities to meet the situation, ADA compliance required for all facilities, lavatory facilities provided, laundry facilities, showering facilities, cooking facilities and food services, satellite communication capability, waste / refuse collection and removal as necessary, and mobilization/demobilization costs, lodging facilities to include bedding, linens, and applicable hygiene kits as requested. </t>
    </r>
    <r>
      <rPr>
        <b/>
        <i/>
        <sz val="10"/>
        <color indexed="10"/>
        <rFont val="Arial"/>
        <family val="2"/>
      </rPr>
      <t>Must be fully operational 72-96 hours from notification to mobilize.</t>
    </r>
  </si>
  <si>
    <r>
      <t xml:space="preserve">250 person Base Camp with HVAC capabilities to meet the situation, ADA compliance required for all facilities, lavatory facilities provided, laundry facilities, showering facilities, cooking facilities and food services, satellite communication capability, waste / refuse collection and removal as necessary, and mobilization/demobilization costs, lodging facilities to include bedding, linens, and applicable hygiene kits as requested.  </t>
    </r>
    <r>
      <rPr>
        <b/>
        <i/>
        <sz val="10"/>
        <color indexed="10"/>
        <rFont val="Arial"/>
        <family val="2"/>
      </rPr>
      <t>Must be fully operational 48-72 hours from notification to mobilize.</t>
    </r>
  </si>
  <si>
    <r>
      <t xml:space="preserve">100-150 person Base Camp with HVAC capabilities to meet the situation, ADA compliance required for all facilities, lavatory facilities provided, laundry facilities, showering facilities, cooking facilities and food services, satellite communication capability, waste / refuse collection and removal as necessary, and mobilization/demobilization costs, lodging facilities to include bedding, linens, and applicable hygiene kits as requested.  </t>
    </r>
    <r>
      <rPr>
        <b/>
        <i/>
        <sz val="10"/>
        <color indexed="10"/>
        <rFont val="Arial"/>
        <family val="2"/>
      </rPr>
      <t>Must be fully operational 24-36 hours from notification to mobilize.</t>
    </r>
  </si>
  <si>
    <t>RESPONDER BASE CAMP (SUPPORTS 100-150 persons)</t>
  </si>
  <si>
    <t>RESPONDER BASE CAMP (SUPPORTS 250 persons)</t>
  </si>
  <si>
    <t>RESPONDER BASE CAMP (SUPPORTS 500 persons)</t>
  </si>
  <si>
    <t>RESPONDER BASE CAMP (SUPPORTS 750 persons)</t>
  </si>
  <si>
    <t xml:space="preserve">RESPONDER BASE CAMP (SUPPORTS 1,000 persons) </t>
  </si>
  <si>
    <t>RESPONDER BASE CAMPS RATE SHEET</t>
  </si>
  <si>
    <t>EMERGENCY SHELTER COMPLEXES RATE SHEET</t>
  </si>
  <si>
    <t>QUOTES ARE REQUIRED FOR ITEMS HIGHLIGHTED IN YELLOW (CORE ITEMS)</t>
  </si>
  <si>
    <r>
      <t xml:space="preserve">2,500 person Emergency Public Shelter with HVAC capabilities to meet the situation, ADA compliance required for all facilities, lavatory facilities provided, laundry facilities, showering facilities, cooking facilities and food services, satellite communication capability, waste / refuse collection and removal as necessary, and mobilization/demobilization costs, lodging facilities to include bedding, linens, and applicable hygiene kits as requested.  </t>
    </r>
    <r>
      <rPr>
        <b/>
        <i/>
        <sz val="10"/>
        <color indexed="10"/>
        <rFont val="Arial"/>
        <family val="2"/>
      </rPr>
      <t>Must be fully operational 7 days from notification to mobilize.</t>
    </r>
  </si>
  <si>
    <r>
      <t xml:space="preserve">1000 person Emergency Public Shelter with HVAC capabilities to meet the situation, ADA compliance required for all facilities, lavatory facilities provided, laundry facilities, showering facilities, cooking facilities and food services, satellite communication capability, waste / refuse collection and removal as necessary, and mobilization/demobilization costs, lodging facilities to include bedding, linens, and applicable hygiene kits as requested.  </t>
    </r>
    <r>
      <rPr>
        <b/>
        <i/>
        <sz val="10"/>
        <color indexed="10"/>
        <rFont val="Arial"/>
        <family val="2"/>
      </rPr>
      <t>Must be fully operational 72-96 hours from notification to mobilize.</t>
    </r>
  </si>
  <si>
    <r>
      <t xml:space="preserve">500 person Emergency Public Shelter with HVAC capabilities to meet the situation, ADA compliance required for all facilities, lavatory facilities provided, laundry facilities, showering facilities, cooking facilities and food services, satellite communication capability, waste / refuse collection and removal as necessary, and mobilization/demobilization costs, lodging facilities to include bedding, linens, and applicable hygiene kits as requested.  </t>
    </r>
    <r>
      <rPr>
        <b/>
        <i/>
        <sz val="10"/>
        <color indexed="10"/>
        <rFont val="Arial"/>
        <family val="2"/>
      </rPr>
      <t>Must be fully operational 72-96 hours from notification to mobilize.</t>
    </r>
  </si>
  <si>
    <t xml:space="preserve">EMERGENCY PUBLIC SHELTER COMPLEX (SUPPORTS 2,500 persons) </t>
  </si>
  <si>
    <t xml:space="preserve">EMERGENCY PUBLIC SHELTER COMPLEX (SUPPORTS 1,000 persons) </t>
  </si>
  <si>
    <t xml:space="preserve">EMERGENCY PUBLIC SHELTER COMPLEX (SUPPORTS 500 persons) </t>
  </si>
  <si>
    <r>
      <t xml:space="preserve">40 each porta potties, 8 each ADA potties, 16 each hand wash stations, 2 each 30 Cu Yd roll-off dumpster. All with TWICE DAILY supplies and service. </t>
    </r>
    <r>
      <rPr>
        <b/>
        <i/>
        <sz val="10"/>
        <color indexed="10"/>
        <rFont val="Arial"/>
        <family val="2"/>
      </rPr>
      <t xml:space="preserve">ALL SYSTEMS DELIVERED, INSTALLED AND DEMOBILIZED. </t>
    </r>
  </si>
  <si>
    <r>
      <t xml:space="preserve">20 each porta potties, 4 each ADA potties, 8 each hand wash stations, 1 each 30 Cu Yd roll-off dumpster. All with DAILY supplies and service. </t>
    </r>
    <r>
      <rPr>
        <b/>
        <i/>
        <sz val="10"/>
        <color indexed="10"/>
        <rFont val="Arial"/>
        <family val="2"/>
      </rPr>
      <t xml:space="preserve">ALL SYSTEMS DELIVERED, INSTALLED AND DEMOBILIZED. </t>
    </r>
  </si>
  <si>
    <r>
      <t xml:space="preserve">12 each porta potties, 2 each ADA potties, 6 each hand wash stations, 2 each 3 Cu Yd dumpster. All with DAILY supplies and service. </t>
    </r>
    <r>
      <rPr>
        <b/>
        <i/>
        <sz val="10"/>
        <color indexed="10"/>
        <rFont val="Arial"/>
        <family val="2"/>
      </rPr>
      <t xml:space="preserve">ALL SYSTEMS DELIVERED, INSTALLED AND DEMOBILIZED. </t>
    </r>
  </si>
  <si>
    <r>
      <t xml:space="preserve">8 each porta potties, 2 each ADA potties, 4 each hand wash stations, 1 each 3 Cu Yd dumpster. All with DAILY supplies and service. </t>
    </r>
    <r>
      <rPr>
        <b/>
        <i/>
        <sz val="10"/>
        <color indexed="10"/>
        <rFont val="Arial"/>
        <family val="2"/>
      </rPr>
      <t xml:space="preserve">ALL SYSTEMS DELIVERED, INSTALLED AND DEMOBILIZED. </t>
    </r>
  </si>
  <si>
    <r>
      <t xml:space="preserve">4 each porta potties, 2 each ADA potties, 4 each hand wash stations, 2 each 40 Cu Yd dumpster. All with DAILY supplies and service. </t>
    </r>
    <r>
      <rPr>
        <b/>
        <i/>
        <sz val="10"/>
        <color indexed="10"/>
        <rFont val="Arial"/>
        <family val="2"/>
      </rPr>
      <t xml:space="preserve">ALL SYSTEMS DELIVERED, INSTALLED AND DEMOBILIZED. </t>
    </r>
  </si>
  <si>
    <t>ADD-ON SINGLE RESOURCES</t>
  </si>
  <si>
    <t>SANPACS RATE SHEET</t>
  </si>
  <si>
    <t>INDICATE IN NOTES THE TYPE OF FACILITY (I.E. CONTAINERIZED, MOBILE TRAILER, TENTED) AND THE LENGTH, WIDTH AND HEIGHT IN FEET.</t>
  </si>
  <si>
    <t>MOBILE MEDICAL UNITS RATE SHEET</t>
  </si>
  <si>
    <r>
      <t xml:space="preserve">50-100 Persons per meal. Seating for 80% at a time. 40’ Type II or III Mobile Feeding Kitchen semi-trailer unit, commercial restaurant equipment. Plumbed fixtures, single serving line, 
Kitchen and Dining Facility which complies with US Public Health Service </t>
    </r>
    <r>
      <rPr>
        <b/>
        <i/>
        <sz val="10"/>
        <rFont val="Arial"/>
        <family val="2"/>
      </rPr>
      <t>2017 Food Code.</t>
    </r>
    <r>
      <rPr>
        <b/>
        <i/>
        <sz val="10"/>
        <color indexed="10"/>
        <rFont val="Arial"/>
        <family val="2"/>
      </rPr>
      <t xml:space="preserve">
</t>
    </r>
    <r>
      <rPr>
        <i/>
        <sz val="10"/>
        <rFont val="Arial"/>
        <family val="2"/>
      </rPr>
      <t xml:space="preserve">Four Meals per day (2 hot), USFS Food Service Contract Specifications, Negotiated hours of food services.  </t>
    </r>
  </si>
  <si>
    <r>
      <t xml:space="preserve">100-250 Persons per meal. Seating for 60% at a time. 40’ Type II or III Mobile Feeding Kitchen semi-trailer unit, commercial restaurant equipment. Plumbed fixtures, single serving line, 
Kitchen and Dining Facility which complies with US Public Health Service </t>
    </r>
    <r>
      <rPr>
        <b/>
        <i/>
        <sz val="10"/>
        <rFont val="Arial"/>
        <family val="2"/>
      </rPr>
      <t>2017 Food Code.</t>
    </r>
    <r>
      <rPr>
        <b/>
        <i/>
        <sz val="10"/>
        <color indexed="10"/>
        <rFont val="Arial"/>
        <family val="2"/>
      </rPr>
      <t xml:space="preserve">
</t>
    </r>
    <r>
      <rPr>
        <i/>
        <sz val="10"/>
        <rFont val="Arial"/>
        <family val="2"/>
      </rPr>
      <t xml:space="preserve">Four Meals per day (2 hot), USFS Food Service Contract Specifications, Negotiated hours of food services.  </t>
    </r>
  </si>
  <si>
    <r>
      <t xml:space="preserve">500 Persons per meal. Seating for 40% at a time. Fixed temporary ground level facility OR 53’ Type II Mobile Feeding Kitchen semi-trailer unit, commercial restaurant equipment. Plumbed fixtures, single serving line, air conditioned dining hall.
Kitchen and Dining Facility: The Kitchen and Dining Facility provided at each base camp complies with US Public Health Service 2005 Food Code.  Four Meals per day (2 hot), USFS Food Service Contract Specifications Negotiated hours of food services. 
</t>
    </r>
    <r>
      <rPr>
        <b/>
        <i/>
        <sz val="10"/>
        <color indexed="10"/>
        <rFont val="Arial"/>
        <family val="2"/>
      </rPr>
      <t xml:space="preserve">In addition, bids on this item include capacity to deliver meals to up to 5 locations within 30 miles of the deployment site.  This includes, transportation, drivers and fuel costs.  </t>
    </r>
  </si>
  <si>
    <r>
      <t xml:space="preserve">1 each all terrain extended reach forklift, 1 each manual pallet jack, 2 each 4000 watt light towers - self contained, 1 each 80 kW diesel generator, 2 each 40'X40' pole tents with side curtains and floors, 2 each 20 Ton Portable HVAC for Tents, 8 strings tent lighting, 150 each folding chairs, 40 each folding tables, 4 each 24" warehouse fans, 20 each 100' 12/3 extension cords, 20 each 3-way splitters, 20 each 55 gallon plastic trash cans with lids. DAILY REFUELING SERVICES FOR EQUIPMENT. ALL SYSTEMS DELIVERED, INSTALLED AND DEMOBILIZED. 
</t>
    </r>
    <r>
      <rPr>
        <b/>
        <i/>
        <sz val="10"/>
        <color indexed="10"/>
        <rFont val="Arial"/>
        <family val="2"/>
      </rPr>
      <t xml:space="preserve">Note: Forklift &amp; pallet jack should be first to arrive and last to leave as they are required for set up and tear down of package. </t>
    </r>
  </si>
  <si>
    <r>
      <t xml:space="preserve">1 each all terrain extended reach forklift, 1 each manual pallet jack, 2 each 4000 watt light towers - self contained, 1 each 80 kW diesel generator, 2 each 20'X20' pole tents with side curtains and floors, 1 each 20 Ton Portable HVAC for Tents, 4 strings tent lighting, 100 each folding chairs, 30 each folding tables, 4 each 24" warehouse fans, 20 each 100' 12/3 extension cords, 20 each 3-way splitters, 20 each 55 gallon plastic trash cans with lids. DAILY REFUELING SERVICES FOR EQUIPMENT. ALL SYSTEMS DELIVERED, INSTALLED AND DEMOBILIZED. 
</t>
    </r>
    <r>
      <rPr>
        <b/>
        <i/>
        <sz val="10"/>
        <color indexed="10"/>
        <rFont val="Arial"/>
        <family val="2"/>
      </rPr>
      <t xml:space="preserve">Note: Forklift &amp; pallet jack should be first to arrive and last to leave as they are required for set up and tear down of package. </t>
    </r>
  </si>
  <si>
    <r>
      <t xml:space="preserve">1 each manual pallet jack, 2 each 4000 watt light towers - self contained, 2 each 20 Ton Portable HVAC with ducting for building, 8 each 52" warehouse fans, 40 each 100' 12/3 extension cords, 20 each 3-way splitters, 20 each 55 gallon plastic trash cans with lids. </t>
    </r>
    <r>
      <rPr>
        <i/>
        <u val="single"/>
        <sz val="10"/>
        <rFont val="Arial"/>
        <family val="2"/>
      </rPr>
      <t>NOTE: GENERATOR MAY ALSO BE REQUIRED BUT WOULD NEED TO BE SIZED TO TH FACILITY.</t>
    </r>
    <r>
      <rPr>
        <i/>
        <sz val="10"/>
        <rFont val="Arial"/>
        <family val="2"/>
      </rPr>
      <t xml:space="preserve"> DAILY REFUELING SERVICES FOR EQUIPMENT. ALL SYSTEMS DELIVERED, INSTALLED AND DEMOBILIZED. </t>
    </r>
  </si>
  <si>
    <r>
      <t xml:space="preserve">1 each all terrain extended reach forklifts, 1 each manual pallet jack, 4 each 4000 watt light towers - self contained, 1 each 80 kW diesel generator, 2 each 40'X40' pole tents with side curtains and floors, 2 each 20 Ton Portable HVAC for Tents, 8 strings tent lighting, 150 each folding chairs, 60 each folding tables, 4 each 52" warehouse fans, 40 each 100' 12/3 extension cords, 40 each 3-way splitters, 20 each 55 gallon plastic trash cans with lids. DAILY REFUELING SERVICES FOR EQUIPMENT. ALL SYSTEMS DELIVERED, INSTALLED AND DEMOBILIZED.
</t>
    </r>
    <r>
      <rPr>
        <b/>
        <i/>
        <sz val="10"/>
        <color indexed="10"/>
        <rFont val="Arial"/>
        <family val="2"/>
      </rPr>
      <t xml:space="preserve">Note: Forklift &amp; pallet jack should be first to arrive and last to leave as they are required for set up and tear down of package. </t>
    </r>
  </si>
  <si>
    <r>
      <t xml:space="preserve">1 each all terrain extended reach forklifts, 1 each manual pallet jack, 4 each 4000 watt light towers - self contained, 1 each 80 kW diesel generator, 1 each 40'X40' pole tents with side curtains and floors, 1 each 20 Ton Portable HVAC for Tents, 4 strings tent lighting, 100 each folding chairs, 10 each folding tables, 4 each 52" warehouse fans, 20 each 100' 12/3 extension cords, 20 each 3-way splitters, 20 each 55 gallon plastic trash cans with lids. DAILY REFUELING SERVICES FOR EQUIPMENT. ALL SYSTEMS DELIVERED, INSTALLED AND DEMOBILIZED.
</t>
    </r>
    <r>
      <rPr>
        <b/>
        <i/>
        <sz val="10"/>
        <color indexed="10"/>
        <rFont val="Arial"/>
        <family val="2"/>
      </rPr>
      <t xml:space="preserve">Note: Forklift &amp; pallet jack should be first to arrive and last to leave as they are required for set up and tear down of package. </t>
    </r>
  </si>
  <si>
    <r>
      <t xml:space="preserve">1 each all terrain extended reach forklifts, 1 each manual pallet jack, 2 each 4000 watt light towers - self contained, 1 each 80 kW diesel generator, 4 each 52" warehouse fans. DAILY REFUELING SERVICES FOR EQUIPMENT. ALL SYSTEMS DELIVERED, INSTALLED AND DEMOBILIZED.  
</t>
    </r>
    <r>
      <rPr>
        <b/>
        <i/>
        <sz val="10"/>
        <color indexed="10"/>
        <rFont val="Arial"/>
        <family val="2"/>
      </rPr>
      <t xml:space="preserve">Note: Forklift &amp; pallet jack should be first to arrive and last to leave as they are required for set up and tear down of package. </t>
    </r>
  </si>
  <si>
    <r>
      <t>SITE PREPARATION PACKAGE</t>
    </r>
    <r>
      <rPr>
        <sz val="10"/>
        <rFont val="Arial"/>
        <family val="2"/>
      </rPr>
      <t xml:space="preserve"> (Team to prepare a site to accept equipment, staging area, Base Camp, Shelter System, MDRC etc.)</t>
    </r>
  </si>
  <si>
    <t>PRIME POWER - INDIVIDUAL RATE SHEET</t>
  </si>
  <si>
    <t>PUMPS - INDIVIDUAL RATE SHEET</t>
  </si>
  <si>
    <t>MHE - INDIVIDUAL RATE SHEET</t>
  </si>
  <si>
    <t>Rough Terrain Forklift - Straight Mast</t>
  </si>
  <si>
    <t>Rough Terrain Forklift - 5K Shooting Boom</t>
  </si>
  <si>
    <t>Rough Terrain Forklift - 6K Shooting Boom</t>
  </si>
  <si>
    <t>Rough Terrain Forklift - 8K Shooting Boom</t>
  </si>
  <si>
    <t>Rough Terrain Forklift - 9K Shooting Boom</t>
  </si>
  <si>
    <t>Rough Terrain Forklift - 10K Shooting Boom</t>
  </si>
  <si>
    <t>Loader - 1/2 yard</t>
  </si>
  <si>
    <t>Loader - 3/4 yard</t>
  </si>
  <si>
    <t>Loader - 1 yard</t>
  </si>
  <si>
    <t>Loader - 2 1/2 yard</t>
  </si>
  <si>
    <t>Loader - 2 3/4 yard</t>
  </si>
  <si>
    <t>Skid Steer - 1750 Lb.</t>
  </si>
  <si>
    <t>Skid Steer - 2400 Lb.</t>
  </si>
  <si>
    <t>Skid Steer - 1900 Lb. Track</t>
  </si>
  <si>
    <t>Skid Attachment - Grapple</t>
  </si>
  <si>
    <t>Skid Attachment - Forks</t>
  </si>
  <si>
    <t>Skid Attachment - Broom</t>
  </si>
  <si>
    <t>Labor - Day - Loading Point Personnel</t>
  </si>
  <si>
    <t>Labor - Day - Back-up Loading Point Personnel</t>
  </si>
  <si>
    <t>Labor - Day - Pallet Jacks Personnel</t>
  </si>
  <si>
    <t>Est Wrk Hours</t>
  </si>
  <si>
    <t>SUPPLIES MASS CARE RATE SHEET</t>
  </si>
  <si>
    <r>
      <t>FNSS Cache Package (</t>
    </r>
    <r>
      <rPr>
        <b/>
        <i/>
        <sz val="10"/>
        <color indexed="8"/>
        <rFont val="Arial"/>
        <family val="2"/>
      </rPr>
      <t xml:space="preserve">These are </t>
    </r>
    <r>
      <rPr>
        <b/>
        <i/>
        <u val="single"/>
        <sz val="10"/>
        <color indexed="10"/>
        <rFont val="Arial"/>
        <family val="2"/>
      </rPr>
      <t>packages</t>
    </r>
    <r>
      <rPr>
        <b/>
        <i/>
        <sz val="10"/>
        <color indexed="8"/>
        <rFont val="Arial"/>
        <family val="2"/>
      </rPr>
      <t>, not cases or eaches.)</t>
    </r>
  </si>
  <si>
    <t>36" Rolling Duffel, Red, with two large outer pockets -</t>
  </si>
  <si>
    <t>36" x 17" x 14" with handles and shoulder strap.</t>
  </si>
  <si>
    <r>
      <rPr>
        <b/>
        <i/>
        <sz val="10"/>
        <color indexed="10"/>
        <rFont val="Arial"/>
        <family val="2"/>
      </rPr>
      <t>One package includes:</t>
    </r>
    <r>
      <rPr>
        <i/>
        <sz val="10"/>
        <color indexed="8"/>
        <rFont val="Arial"/>
        <family val="2"/>
      </rPr>
      <t xml:space="preserve">
100 Accessible Shelter / Medical Special Needs Folding Cots
100 Bedding Kits
100 Cot Mattress Covers
100 Pillows
100 Towels
100 Adult Hygiene “Comfort” Uni Sex Kits
100 Children’s Hygiene “Comfort” Uni Sex Kits
100 Pre-Moistened Body Wash Towels
2 Clean-Up Kits
2 American Red Cross DHS Approved Shelter Nursing Kits </t>
    </r>
    <r>
      <rPr>
        <i/>
        <sz val="10"/>
        <color indexed="10"/>
        <rFont val="Arial"/>
        <family val="2"/>
      </rPr>
      <t>(see description at right)</t>
    </r>
  </si>
  <si>
    <t>FNSS Cache Package</t>
  </si>
  <si>
    <t>CS</t>
  </si>
  <si>
    <t>12/CS</t>
  </si>
  <si>
    <t>6/CS</t>
  </si>
  <si>
    <t>4/CS</t>
  </si>
  <si>
    <t>100/CS</t>
  </si>
  <si>
    <t>40/CS</t>
  </si>
  <si>
    <t>80/CS</t>
  </si>
  <si>
    <t>500/CS</t>
  </si>
  <si>
    <t>BG</t>
  </si>
  <si>
    <t>ROLL</t>
  </si>
  <si>
    <t>BOX</t>
  </si>
  <si>
    <t>100/BOX</t>
  </si>
  <si>
    <t>12/BOX</t>
  </si>
  <si>
    <t>PACK</t>
  </si>
  <si>
    <t>BOTTLE</t>
  </si>
  <si>
    <t>BUCKET</t>
  </si>
  <si>
    <t>BUNK</t>
  </si>
  <si>
    <t>CAN</t>
  </si>
  <si>
    <t>PAIR</t>
  </si>
  <si>
    <t>GAL/CS</t>
  </si>
  <si>
    <t>4GAL/CS</t>
  </si>
  <si>
    <t>100 COUNT</t>
  </si>
  <si>
    <t>CHILDREN MEDICAL SUPPLIES</t>
  </si>
  <si>
    <t>Hygiene Kits (CUSI Catalog Spec.)
The individual hygiene kit components, all Personal Hygeine Supplies above, shall be assembled into a small water resistant plastic bag with a re-closable zip lock mechanism.</t>
  </si>
  <si>
    <t xml:space="preserve">UbiDuo Communication Device (if interpreter is not available) https://www.scomm.com/  </t>
  </si>
  <si>
    <t>Personal Protective Equipment &amp; Supplies</t>
  </si>
  <si>
    <t>VEHICLES &amp; TRANSPORTATION RATE SHEET</t>
  </si>
  <si>
    <t>ENVIRONMENTAL CONTROL RATE SHEET</t>
  </si>
  <si>
    <t>TEMPORARY STRUCTURES - INDIVIDUAL RATE SHEET</t>
  </si>
  <si>
    <t>INDIVIDUAL ASSETS (ALL SYSTEMS DELIVERED, INSTALLED AND DEMOBILIZED)</t>
  </si>
  <si>
    <t>TARPS RATE SHEET</t>
  </si>
  <si>
    <t>UNIT PRICE WITHIN 12 HRS</t>
  </si>
  <si>
    <t>UNIT PRICE WITHIN 24 HRS</t>
  </si>
  <si>
    <t>UNIT PRICE WITHIN 48 HRS</t>
  </si>
  <si>
    <t>UNIT PRICE WITHIN 72 HRS</t>
  </si>
  <si>
    <t>UNIT PRICE WITHIN 7 DAYS</t>
  </si>
  <si>
    <t>PROVIDE GAUGE</t>
  </si>
  <si>
    <t>RATE SHEET (TAB)</t>
  </si>
  <si>
    <t>SUM OF ALL CORE ITEM PRICES</t>
  </si>
  <si>
    <t>AVERAGE OF ALL NON-CORE ITEM PRICES</t>
  </si>
  <si>
    <t>VOLUME (COUNT) OF ALL NON-CORE ITEM PRICES</t>
  </si>
  <si>
    <t>At a minimum, Respondents shall be able to provide all products, personnel and services highlighted in the yellow portions of all tabs of the Attachment B, Price Proposal.  These items are considered “core” items.  Failure to provide a price in the yellow cells of each tab of the Price Proposal shall deem the vendors’ Price Proposal non-responsive.</t>
  </si>
  <si>
    <t>SHELF STABLE MEALS RATE SHEET</t>
  </si>
  <si>
    <t>Initial Contract Period (Years 4-6)</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</si>
</sst>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quot;Yes&quot;;&quot;Yes&quot;;&quot;No&quot;"/>
    <numFmt numFmtId="167" formatCode="&quot;True&quot;;&quot;True&quot;;&quot;False&quot;"/>
    <numFmt numFmtId="168" formatCode="&quot;On&quot;;&quot;On&quot;;&quot;Off&quot;"/>
    <numFmt numFmtId="169" formatCode="[$€-2]\ #,##0.00_);[Red]\([$€-2]\ #,##0.00\)"/>
    <numFmt numFmtId="170" formatCode="[$-409]dddd\,\ mmmm\ d\,\ yyyy"/>
    <numFmt numFmtId="171" formatCode="[$-409]h:mm:ss\ AM/PM"/>
  </numFmts>
  <fonts count="73">
    <font>
      <sz val="10"/>
      <name val="Arial"/>
      <family val="0"/>
    </font>
    <font>
      <sz val="11"/>
      <color indexed="8"/>
      <name val="Calibri"/>
      <family val="2"/>
    </font>
    <font>
      <sz val="9"/>
      <name val="Arial"/>
      <family val="2"/>
    </font>
    <font>
      <b/>
      <sz val="10"/>
      <name val="Arial"/>
      <family val="2"/>
    </font>
    <font>
      <b/>
      <i/>
      <sz val="10"/>
      <name val="Arial"/>
      <family val="2"/>
    </font>
    <font>
      <i/>
      <sz val="10"/>
      <name val="Arial"/>
      <family val="2"/>
    </font>
    <font>
      <sz val="8"/>
      <name val="Arial"/>
      <family val="2"/>
    </font>
    <font>
      <b/>
      <sz val="10"/>
      <color indexed="9"/>
      <name val="Arial"/>
      <family val="2"/>
    </font>
    <font>
      <u val="single"/>
      <sz val="10"/>
      <color indexed="12"/>
      <name val="Arial"/>
      <family val="2"/>
    </font>
    <font>
      <b/>
      <sz val="14"/>
      <name val="Arial"/>
      <family val="2"/>
    </font>
    <font>
      <b/>
      <sz val="11"/>
      <name val="Arial"/>
      <family val="2"/>
    </font>
    <font>
      <sz val="11"/>
      <name val="Arial"/>
      <family val="2"/>
    </font>
    <font>
      <b/>
      <u val="single"/>
      <sz val="10"/>
      <color indexed="12"/>
      <name val="Arial"/>
      <family val="2"/>
    </font>
    <font>
      <b/>
      <sz val="10"/>
      <color indexed="8"/>
      <name val="Arial"/>
      <family val="2"/>
    </font>
    <font>
      <b/>
      <i/>
      <sz val="10"/>
      <color indexed="10"/>
      <name val="Arial"/>
      <family val="2"/>
    </font>
    <font>
      <i/>
      <u val="single"/>
      <sz val="10"/>
      <name val="Arial"/>
      <family val="2"/>
    </font>
    <font>
      <b/>
      <i/>
      <sz val="10"/>
      <color indexed="8"/>
      <name val="Arial"/>
      <family val="2"/>
    </font>
    <font>
      <b/>
      <i/>
      <u val="single"/>
      <sz val="10"/>
      <color indexed="10"/>
      <name val="Arial"/>
      <family val="2"/>
    </font>
    <font>
      <i/>
      <sz val="10"/>
      <color indexed="8"/>
      <name val="Arial"/>
      <family val="2"/>
    </font>
    <font>
      <i/>
      <sz val="10"/>
      <color indexed="10"/>
      <name val="Arial"/>
      <family val="2"/>
    </font>
    <font>
      <b/>
      <sz val="14"/>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Arial"/>
      <family val="2"/>
    </font>
    <font>
      <u val="single"/>
      <sz val="10"/>
      <color indexed="8"/>
      <name val="Arial"/>
      <family val="2"/>
    </font>
    <font>
      <b/>
      <sz val="10"/>
      <color indexed="10"/>
      <name val="Arial"/>
      <family val="2"/>
    </font>
    <font>
      <b/>
      <i/>
      <sz val="10"/>
      <color indexed="12"/>
      <name val="Arial"/>
      <family val="2"/>
    </font>
    <font>
      <b/>
      <i/>
      <sz val="10"/>
      <color indexed="9"/>
      <name val="Arial"/>
      <family val="2"/>
    </font>
    <font>
      <b/>
      <sz val="12"/>
      <color indexed="9"/>
      <name val="Arial"/>
      <family val="2"/>
    </font>
    <font>
      <b/>
      <i/>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0"/>
      <name val="Arial"/>
      <family val="2"/>
    </font>
    <font>
      <sz val="10"/>
      <color theme="1"/>
      <name val="Arial"/>
      <family val="2"/>
    </font>
    <font>
      <b/>
      <sz val="10"/>
      <color theme="1"/>
      <name val="Arial"/>
      <family val="2"/>
    </font>
    <font>
      <i/>
      <sz val="10"/>
      <color theme="1"/>
      <name val="Arial"/>
      <family val="2"/>
    </font>
    <font>
      <u val="single"/>
      <sz val="10"/>
      <color theme="1"/>
      <name val="Arial"/>
      <family val="2"/>
    </font>
    <font>
      <b/>
      <i/>
      <sz val="10"/>
      <color theme="0"/>
      <name val="Arial"/>
      <family val="2"/>
    </font>
    <font>
      <b/>
      <sz val="12"/>
      <color theme="0"/>
      <name val="Arial"/>
      <family val="2"/>
    </font>
    <font>
      <b/>
      <sz val="10"/>
      <color rgb="FFFF0000"/>
      <name val="Arial"/>
      <family val="2"/>
    </font>
    <font>
      <b/>
      <i/>
      <sz val="10"/>
      <color rgb="FF0000FF"/>
      <name val="Arial"/>
      <family val="2"/>
    </font>
    <font>
      <b/>
      <i/>
      <sz val="11"/>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indexed="13"/>
        <bgColor indexed="64"/>
      </patternFill>
    </fill>
    <fill>
      <patternFill patternType="solid">
        <fgColor theme="2"/>
        <bgColor indexed="64"/>
      </patternFill>
    </fill>
    <fill>
      <patternFill patternType="solid">
        <fgColor theme="3" tint="0.5999900102615356"/>
        <bgColor indexed="64"/>
      </patternFill>
    </fill>
    <fill>
      <patternFill patternType="solid">
        <fgColor indexed="10"/>
        <bgColor indexed="64"/>
      </patternFill>
    </fill>
    <fill>
      <patternFill patternType="solid">
        <fgColor indexed="8"/>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bottom style="thin"/>
    </border>
    <border>
      <left style="thin"/>
      <right style="thin"/>
      <top style="thin"/>
      <bottom style="medium"/>
    </border>
    <border>
      <left style="thin"/>
      <right style="medium"/>
      <top/>
      <bottom style="thin"/>
    </border>
    <border>
      <left style="thin"/>
      <right style="medium"/>
      <top style="thin"/>
      <bottom style="thin"/>
    </border>
    <border>
      <left style="thin"/>
      <right style="medium"/>
      <top style="thin"/>
      <bottom style="medium"/>
    </border>
    <border>
      <left style="medium"/>
      <right/>
      <top/>
      <bottom/>
    </border>
    <border>
      <left/>
      <right style="medium"/>
      <top/>
      <botto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medium"/>
      <right style="thin"/>
      <top style="medium"/>
      <bottom/>
    </border>
    <border>
      <left style="thin"/>
      <right style="thin"/>
      <top style="medium"/>
      <bottom/>
    </border>
    <border>
      <left style="thin"/>
      <right style="medium"/>
      <top style="medium"/>
      <bottom/>
    </border>
    <border>
      <left style="thin"/>
      <right style="thin"/>
      <top/>
      <bottom style="thin"/>
    </border>
    <border>
      <left/>
      <right style="thin"/>
      <top style="medium"/>
      <bottom/>
    </border>
    <border>
      <left/>
      <right style="thin"/>
      <top style="medium"/>
      <bottom style="thin"/>
    </border>
    <border>
      <left/>
      <right style="thin"/>
      <top style="thin"/>
      <bottom style="medium"/>
    </border>
    <border>
      <left style="thin"/>
      <right style="thin"/>
      <top/>
      <bottom style="medium"/>
    </border>
    <border>
      <left style="medium"/>
      <right style="thin"/>
      <top/>
      <bottom/>
    </border>
    <border>
      <left style="thin"/>
      <right style="thin"/>
      <top/>
      <bottom/>
    </border>
    <border>
      <left style="thin"/>
      <right style="medium"/>
      <top/>
      <bottom/>
    </border>
    <border>
      <left style="thin"/>
      <right style="thin"/>
      <top style="thin"/>
      <bottom/>
    </border>
    <border>
      <left style="medium"/>
      <right style="thin"/>
      <top style="thin"/>
      <bottom/>
    </border>
    <border>
      <left style="thin"/>
      <right style="medium"/>
      <top style="thin"/>
      <bottom/>
    </border>
    <border>
      <left style="medium"/>
      <right style="thin"/>
      <top/>
      <bottom style="medium"/>
    </border>
    <border>
      <left style="thin"/>
      <right style="medium"/>
      <top/>
      <bottom style="medium"/>
    </border>
    <border>
      <left/>
      <right style="thin"/>
      <top style="thin"/>
      <bottom style="thin"/>
    </border>
    <border>
      <left style="medium"/>
      <right style="medium"/>
      <top style="medium"/>
      <bottom style="medium"/>
    </border>
    <border>
      <left/>
      <right style="thin"/>
      <top style="medium"/>
      <bottom style="medium"/>
    </border>
    <border>
      <left style="thin"/>
      <right/>
      <top style="medium"/>
      <bottom style="medium"/>
    </border>
    <border>
      <left/>
      <right style="thin"/>
      <top/>
      <bottom style="thin"/>
    </border>
    <border>
      <left/>
      <right/>
      <top/>
      <bottom style="thin"/>
    </border>
    <border>
      <left style="medium"/>
      <right style="medium"/>
      <top style="medium"/>
      <bottom/>
    </border>
    <border>
      <left/>
      <right style="medium"/>
      <top style="medium"/>
      <bottom/>
    </border>
    <border>
      <left style="medium"/>
      <right/>
      <top style="medium"/>
      <bottom/>
    </border>
    <border>
      <left/>
      <right/>
      <top style="medium"/>
      <bottom/>
    </border>
    <border>
      <left style="medium"/>
      <right/>
      <top/>
      <bottom style="medium"/>
    </border>
    <border>
      <left/>
      <right/>
      <top/>
      <bottom style="medium"/>
    </border>
    <border>
      <left/>
      <right style="medium"/>
      <top/>
      <bottom style="medium"/>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color indexed="63"/>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top/>
      <bottom style="thin"/>
    </border>
    <border>
      <left style="thin"/>
      <right/>
      <top style="thin"/>
      <bottom style="thin"/>
    </border>
    <border>
      <left style="thin"/>
      <right/>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top style="thin"/>
      <bottom/>
    </border>
    <border>
      <left/>
      <right style="medium"/>
      <top style="thin"/>
      <bottom/>
    </border>
    <border>
      <left/>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602">
    <xf numFmtId="0" fontId="0" fillId="0" borderId="0" xfId="0" applyAlignment="1">
      <alignment/>
    </xf>
    <xf numFmtId="0" fontId="0" fillId="0" borderId="0" xfId="0" applyFont="1" applyAlignment="1">
      <alignment/>
    </xf>
    <xf numFmtId="0" fontId="3" fillId="0" borderId="10" xfId="0" applyFont="1" applyFill="1" applyBorder="1" applyAlignment="1">
      <alignment vertical="center" wrapText="1"/>
    </xf>
    <xf numFmtId="0" fontId="0" fillId="0" borderId="0" xfId="0" applyFont="1" applyAlignment="1">
      <alignment/>
    </xf>
    <xf numFmtId="0" fontId="0" fillId="0" borderId="10" xfId="0" applyFont="1" applyFill="1" applyBorder="1" applyAlignment="1">
      <alignment/>
    </xf>
    <xf numFmtId="164" fontId="0" fillId="0" borderId="10" xfId="0" applyNumberFormat="1" applyFont="1" applyFill="1" applyBorder="1" applyAlignment="1">
      <alignment horizontal="center"/>
    </xf>
    <xf numFmtId="0" fontId="0" fillId="0" borderId="11" xfId="0" applyFont="1" applyFill="1" applyBorder="1" applyAlignment="1">
      <alignment horizontal="center"/>
    </xf>
    <xf numFmtId="0" fontId="0" fillId="33" borderId="10" xfId="0" applyFont="1" applyFill="1" applyBorder="1" applyAlignment="1">
      <alignment/>
    </xf>
    <xf numFmtId="0" fontId="0" fillId="0" borderId="12" xfId="0" applyFont="1" applyFill="1" applyBorder="1" applyAlignment="1">
      <alignment/>
    </xf>
    <xf numFmtId="0" fontId="0" fillId="33" borderId="13" xfId="0" applyFont="1" applyFill="1" applyBorder="1" applyAlignment="1" applyProtection="1">
      <alignment/>
      <protection locked="0"/>
    </xf>
    <xf numFmtId="0" fontId="0" fillId="0" borderId="14" xfId="0" applyFont="1" applyBorder="1" applyAlignment="1" applyProtection="1">
      <alignment/>
      <protection locked="0"/>
    </xf>
    <xf numFmtId="14" fontId="0" fillId="0" borderId="15" xfId="0" applyNumberFormat="1" applyBorder="1" applyAlignment="1" applyProtection="1">
      <alignment horizontal="left"/>
      <protection locked="0"/>
    </xf>
    <xf numFmtId="0" fontId="0" fillId="0" borderId="0" xfId="0" applyAlignment="1" applyProtection="1">
      <alignment/>
      <protection/>
    </xf>
    <xf numFmtId="0" fontId="3" fillId="33" borderId="16" xfId="0" applyFont="1" applyFill="1" applyBorder="1" applyAlignment="1" applyProtection="1">
      <alignment vertical="top"/>
      <protection/>
    </xf>
    <xf numFmtId="0" fontId="3" fillId="33" borderId="0" xfId="0" applyFont="1" applyFill="1" applyBorder="1" applyAlignment="1" applyProtection="1">
      <alignment vertical="top"/>
      <protection/>
    </xf>
    <xf numFmtId="0" fontId="3" fillId="33" borderId="17" xfId="0" applyFont="1" applyFill="1" applyBorder="1" applyAlignment="1" applyProtection="1">
      <alignment vertical="top"/>
      <protection/>
    </xf>
    <xf numFmtId="0" fontId="3" fillId="0" borderId="0" xfId="0" applyFont="1" applyAlignment="1" applyProtection="1">
      <alignment/>
      <protection/>
    </xf>
    <xf numFmtId="0" fontId="8" fillId="0" borderId="0" xfId="53" applyAlignment="1" applyProtection="1" quotePrefix="1">
      <alignment/>
      <protection/>
    </xf>
    <xf numFmtId="164" fontId="0" fillId="0" borderId="12" xfId="0" applyNumberFormat="1" applyFont="1" applyFill="1" applyBorder="1" applyAlignment="1">
      <alignment horizontal="center"/>
    </xf>
    <xf numFmtId="164" fontId="0" fillId="0" borderId="14" xfId="0" applyNumberFormat="1" applyFont="1" applyFill="1" applyBorder="1" applyAlignment="1" applyProtection="1">
      <alignment horizontal="center"/>
      <protection locked="0"/>
    </xf>
    <xf numFmtId="0" fontId="63" fillId="34" borderId="18" xfId="0" applyFont="1" applyFill="1" applyBorder="1" applyAlignment="1">
      <alignment horizontal="center" vertical="center" wrapText="1"/>
    </xf>
    <xf numFmtId="0" fontId="63" fillId="34" borderId="19" xfId="0" applyFont="1" applyFill="1" applyBorder="1" applyAlignment="1">
      <alignment horizontal="center" vertical="center" wrapText="1"/>
    </xf>
    <xf numFmtId="0" fontId="63" fillId="34" borderId="20" xfId="0" applyFont="1" applyFill="1" applyBorder="1" applyAlignment="1">
      <alignment horizontal="center" vertical="center" wrapText="1"/>
    </xf>
    <xf numFmtId="164" fontId="0" fillId="0" borderId="21" xfId="0" applyNumberFormat="1" applyFont="1" applyFill="1" applyBorder="1" applyAlignment="1" applyProtection="1">
      <alignment horizontal="center"/>
      <protection locked="0"/>
    </xf>
    <xf numFmtId="0" fontId="3" fillId="0" borderId="12" xfId="0" applyFont="1" applyFill="1" applyBorder="1" applyAlignment="1">
      <alignment vertical="center" wrapText="1"/>
    </xf>
    <xf numFmtId="164" fontId="0" fillId="0" borderId="14" xfId="0" applyNumberFormat="1" applyFont="1" applyBorder="1" applyAlignment="1" applyProtection="1">
      <alignment horizontal="center"/>
      <protection locked="0"/>
    </xf>
    <xf numFmtId="164" fontId="4" fillId="0" borderId="14" xfId="0" applyNumberFormat="1" applyFont="1" applyFill="1" applyBorder="1" applyAlignment="1" applyProtection="1">
      <alignment horizontal="center" vertical="center"/>
      <protection locked="0"/>
    </xf>
    <xf numFmtId="164" fontId="0" fillId="0" borderId="15" xfId="0" applyNumberFormat="1" applyFont="1" applyBorder="1" applyAlignment="1" applyProtection="1">
      <alignment horizontal="center"/>
      <protection locked="0"/>
    </xf>
    <xf numFmtId="0" fontId="0" fillId="33" borderId="10" xfId="0" applyFont="1" applyFill="1" applyBorder="1" applyAlignment="1">
      <alignment vertical="top" wrapText="1"/>
    </xf>
    <xf numFmtId="0" fontId="0" fillId="0" borderId="10" xfId="0" applyFont="1" applyFill="1" applyBorder="1" applyAlignment="1">
      <alignment horizontal="center" vertical="top"/>
    </xf>
    <xf numFmtId="0" fontId="0" fillId="0" borderId="10" xfId="0" applyFont="1" applyFill="1" applyBorder="1" applyAlignment="1">
      <alignment horizontal="center" vertical="top" wrapText="1"/>
    </xf>
    <xf numFmtId="164" fontId="0" fillId="35" borderId="10" xfId="0" applyNumberFormat="1" applyFont="1" applyFill="1" applyBorder="1" applyAlignment="1">
      <alignment horizontal="center" vertical="top"/>
    </xf>
    <xf numFmtId="164" fontId="0" fillId="0" borderId="10" xfId="0" applyNumberFormat="1" applyFont="1" applyBorder="1" applyAlignment="1">
      <alignment horizontal="center" vertical="top"/>
    </xf>
    <xf numFmtId="164" fontId="0" fillId="0" borderId="10" xfId="0" applyNumberFormat="1" applyFont="1" applyFill="1" applyBorder="1" applyAlignment="1">
      <alignment vertical="top"/>
    </xf>
    <xf numFmtId="164" fontId="0" fillId="0" borderId="10" xfId="0" applyNumberFormat="1"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33" borderId="12" xfId="0" applyFont="1" applyFill="1" applyBorder="1" applyAlignment="1">
      <alignment vertical="top" wrapText="1"/>
    </xf>
    <xf numFmtId="164" fontId="0" fillId="35" borderId="12" xfId="0" applyNumberFormat="1" applyFont="1" applyFill="1" applyBorder="1" applyAlignment="1">
      <alignment horizontal="center" vertical="top"/>
    </xf>
    <xf numFmtId="0" fontId="0" fillId="0" borderId="12" xfId="0" applyFont="1" applyFill="1" applyBorder="1" applyAlignment="1">
      <alignment horizontal="center" vertical="top" wrapText="1"/>
    </xf>
    <xf numFmtId="164" fontId="0" fillId="0" borderId="12" xfId="0" applyNumberFormat="1" applyFont="1" applyFill="1" applyBorder="1" applyAlignment="1">
      <alignment horizontal="center" vertical="top"/>
    </xf>
    <xf numFmtId="0" fontId="0" fillId="33" borderId="12" xfId="0" applyFont="1" applyFill="1" applyBorder="1" applyAlignment="1">
      <alignment horizontal="left" vertical="top" wrapText="1"/>
    </xf>
    <xf numFmtId="0" fontId="64" fillId="33" borderId="10" xfId="0" applyFont="1" applyFill="1" applyBorder="1" applyAlignment="1">
      <alignment vertical="top" wrapText="1"/>
    </xf>
    <xf numFmtId="0" fontId="64" fillId="0" borderId="10" xfId="0" applyFont="1" applyFill="1" applyBorder="1" applyAlignment="1">
      <alignment vertical="top" wrapText="1"/>
    </xf>
    <xf numFmtId="0" fontId="64" fillId="0" borderId="10" xfId="0" applyFont="1" applyBorder="1" applyAlignment="1">
      <alignment vertical="top" wrapText="1"/>
    </xf>
    <xf numFmtId="0" fontId="0" fillId="0" borderId="10" xfId="0" applyFont="1" applyBorder="1" applyAlignment="1">
      <alignment vertical="top" wrapText="1"/>
    </xf>
    <xf numFmtId="0" fontId="3" fillId="0" borderId="10" xfId="0" applyFont="1" applyFill="1" applyBorder="1" applyAlignment="1">
      <alignment vertical="top" wrapText="1"/>
    </xf>
    <xf numFmtId="0" fontId="3" fillId="0" borderId="10" xfId="0" applyFont="1" applyBorder="1" applyAlignment="1">
      <alignment horizontal="center" wrapText="1"/>
    </xf>
    <xf numFmtId="0" fontId="0" fillId="0" borderId="0" xfId="0" applyFont="1" applyAlignment="1">
      <alignment vertical="top"/>
    </xf>
    <xf numFmtId="0" fontId="3" fillId="0" borderId="24" xfId="0" applyFont="1" applyBorder="1" applyAlignment="1">
      <alignment horizontal="center" vertical="top" wrapText="1"/>
    </xf>
    <xf numFmtId="0" fontId="3" fillId="0" borderId="25" xfId="0" applyFont="1" applyBorder="1" applyAlignment="1">
      <alignment horizontal="center" vertical="top" wrapText="1"/>
    </xf>
    <xf numFmtId="0" fontId="3" fillId="0" borderId="21" xfId="0" applyFont="1" applyBorder="1" applyAlignment="1">
      <alignment horizontal="center" vertical="top" wrapText="1"/>
    </xf>
    <xf numFmtId="0" fontId="0" fillId="33" borderId="10" xfId="0" applyFont="1" applyFill="1" applyBorder="1" applyAlignment="1">
      <alignment vertical="top"/>
    </xf>
    <xf numFmtId="0" fontId="0" fillId="0" borderId="10" xfId="0" applyFont="1" applyFill="1" applyBorder="1" applyAlignment="1">
      <alignment vertical="top" wrapText="1"/>
    </xf>
    <xf numFmtId="0" fontId="0" fillId="0" borderId="10" xfId="0" applyFont="1" applyFill="1" applyBorder="1" applyAlignment="1">
      <alignment vertical="top"/>
    </xf>
    <xf numFmtId="0" fontId="0" fillId="0" borderId="0" xfId="0" applyFont="1" applyFill="1" applyAlignment="1">
      <alignment vertical="top"/>
    </xf>
    <xf numFmtId="0" fontId="0" fillId="0" borderId="12" xfId="0" applyFont="1" applyFill="1" applyBorder="1" applyAlignment="1">
      <alignment horizontal="center" vertical="top"/>
    </xf>
    <xf numFmtId="0" fontId="0" fillId="33" borderId="12" xfId="0" applyFont="1" applyFill="1" applyBorder="1" applyAlignment="1">
      <alignment vertical="top"/>
    </xf>
    <xf numFmtId="0" fontId="0" fillId="0" borderId="0" xfId="0" applyFont="1" applyAlignment="1">
      <alignment vertical="center"/>
    </xf>
    <xf numFmtId="0" fontId="64" fillId="33" borderId="12" xfId="0" applyFont="1" applyFill="1" applyBorder="1" applyAlignment="1">
      <alignment vertical="top" wrapText="1"/>
    </xf>
    <xf numFmtId="0" fontId="64" fillId="0" borderId="12" xfId="0" applyFont="1" applyBorder="1" applyAlignment="1">
      <alignment vertical="top" wrapText="1"/>
    </xf>
    <xf numFmtId="0" fontId="65" fillId="0" borderId="10" xfId="0" applyFont="1" applyFill="1" applyBorder="1" applyAlignment="1">
      <alignment horizontal="center" vertical="top" wrapText="1"/>
    </xf>
    <xf numFmtId="0" fontId="64" fillId="0" borderId="10" xfId="0" applyFont="1" applyFill="1" applyBorder="1" applyAlignment="1">
      <alignment horizontal="center" vertical="top"/>
    </xf>
    <xf numFmtId="0" fontId="64" fillId="0" borderId="10" xfId="0" applyFont="1" applyBorder="1" applyAlignment="1">
      <alignment horizontal="center" vertical="top"/>
    </xf>
    <xf numFmtId="0" fontId="64" fillId="35" borderId="10" xfId="0" applyFont="1" applyFill="1" applyBorder="1" applyAlignment="1">
      <alignment horizontal="center" vertical="top"/>
    </xf>
    <xf numFmtId="0" fontId="0" fillId="0" borderId="10" xfId="0" applyFont="1" applyBorder="1" applyAlignment="1">
      <alignment vertical="top"/>
    </xf>
    <xf numFmtId="0" fontId="0" fillId="0" borderId="10" xfId="0" applyFont="1" applyFill="1" applyBorder="1" applyAlignment="1">
      <alignment horizontal="left" vertical="top"/>
    </xf>
    <xf numFmtId="0" fontId="64" fillId="0" borderId="22" xfId="0" applyFont="1" applyFill="1" applyBorder="1" applyAlignment="1">
      <alignment horizontal="center" vertical="top"/>
    </xf>
    <xf numFmtId="0" fontId="64" fillId="0" borderId="23" xfId="0" applyFont="1" applyFill="1" applyBorder="1" applyAlignment="1">
      <alignment horizontal="center" vertical="top"/>
    </xf>
    <xf numFmtId="0" fontId="0" fillId="0" borderId="12" xfId="0" applyFont="1" applyFill="1" applyBorder="1" applyAlignment="1">
      <alignment vertical="top" wrapText="1"/>
    </xf>
    <xf numFmtId="0" fontId="64" fillId="35" borderId="12" xfId="0" applyFont="1" applyFill="1" applyBorder="1" applyAlignment="1">
      <alignment horizontal="center" vertical="top"/>
    </xf>
    <xf numFmtId="0" fontId="0" fillId="0" borderId="12" xfId="0" applyFont="1" applyBorder="1" applyAlignment="1">
      <alignment vertical="top"/>
    </xf>
    <xf numFmtId="0" fontId="65" fillId="0" borderId="12" xfId="0" applyFont="1" applyBorder="1" applyAlignment="1">
      <alignment vertical="top" wrapText="1"/>
    </xf>
    <xf numFmtId="0" fontId="65" fillId="0" borderId="12" xfId="0" applyFont="1" applyFill="1" applyBorder="1" applyAlignment="1">
      <alignment vertical="top" wrapText="1"/>
    </xf>
    <xf numFmtId="0" fontId="64" fillId="0" borderId="12" xfId="0" applyFont="1" applyFill="1" applyBorder="1" applyAlignment="1">
      <alignment horizontal="center" vertical="top"/>
    </xf>
    <xf numFmtId="0" fontId="0" fillId="35" borderId="10" xfId="0" applyFont="1" applyFill="1" applyBorder="1" applyAlignment="1">
      <alignment horizontal="center" vertical="top"/>
    </xf>
    <xf numFmtId="0" fontId="0" fillId="0" borderId="10" xfId="0" applyFont="1" applyBorder="1" applyAlignment="1">
      <alignment horizontal="center" vertical="top"/>
    </xf>
    <xf numFmtId="0" fontId="64" fillId="0" borderId="12" xfId="0" applyFont="1" applyBorder="1" applyAlignment="1">
      <alignment horizontal="center" vertical="top"/>
    </xf>
    <xf numFmtId="0" fontId="0" fillId="0" borderId="0" xfId="0" applyFont="1" applyAlignment="1" applyProtection="1">
      <alignment vertical="top"/>
      <protection/>
    </xf>
    <xf numFmtId="0" fontId="11" fillId="0" borderId="21" xfId="0" applyFont="1" applyFill="1" applyBorder="1" applyAlignment="1" applyProtection="1">
      <alignment horizontal="left" vertical="top"/>
      <protection/>
    </xf>
    <xf numFmtId="0" fontId="3" fillId="0" borderId="24" xfId="0" applyFont="1" applyBorder="1" applyAlignment="1" applyProtection="1">
      <alignment horizontal="center" vertical="top" wrapText="1"/>
      <protection/>
    </xf>
    <xf numFmtId="0" fontId="3" fillId="0" borderId="25" xfId="0" applyFont="1" applyBorder="1" applyAlignment="1" applyProtection="1">
      <alignment horizontal="center" vertical="top" wrapText="1"/>
      <protection/>
    </xf>
    <xf numFmtId="0" fontId="3" fillId="0" borderId="25" xfId="0" applyFont="1" applyFill="1" applyBorder="1" applyAlignment="1" applyProtection="1">
      <alignment horizontal="center" vertical="top" wrapText="1"/>
      <protection/>
    </xf>
    <xf numFmtId="0" fontId="3" fillId="0" borderId="21" xfId="0" applyFont="1" applyBorder="1" applyAlignment="1" applyProtection="1">
      <alignment horizontal="center" vertical="top" wrapText="1"/>
      <protection/>
    </xf>
    <xf numFmtId="0" fontId="0" fillId="0" borderId="0" xfId="0" applyFont="1" applyAlignment="1" applyProtection="1">
      <alignment vertical="top"/>
      <protection/>
    </xf>
    <xf numFmtId="0" fontId="0" fillId="0" borderId="22" xfId="0" applyFont="1" applyFill="1" applyBorder="1" applyAlignment="1" applyProtection="1">
      <alignment horizontal="center" vertical="top"/>
      <protection/>
    </xf>
    <xf numFmtId="0" fontId="0" fillId="0" borderId="10" xfId="0" applyFont="1" applyFill="1" applyBorder="1" applyAlignment="1" applyProtection="1">
      <alignment horizontal="center" vertical="top" wrapText="1"/>
      <protection/>
    </xf>
    <xf numFmtId="0" fontId="0" fillId="33" borderId="10" xfId="0" applyFont="1" applyFill="1" applyBorder="1" applyAlignment="1" applyProtection="1">
      <alignment vertical="top"/>
      <protection/>
    </xf>
    <xf numFmtId="164" fontId="0" fillId="33" borderId="10" xfId="0" applyNumberFormat="1" applyFont="1" applyFill="1" applyBorder="1" applyAlignment="1" applyProtection="1">
      <alignment horizontal="center" vertical="top" wrapText="1"/>
      <protection locked="0"/>
    </xf>
    <xf numFmtId="0" fontId="0" fillId="0" borderId="10" xfId="0" applyFont="1" applyFill="1" applyBorder="1" applyAlignment="1" applyProtection="1">
      <alignment horizontal="center" vertical="top"/>
      <protection/>
    </xf>
    <xf numFmtId="164" fontId="0" fillId="0" borderId="10" xfId="0" applyNumberFormat="1" applyFont="1" applyFill="1" applyBorder="1" applyAlignment="1" applyProtection="1">
      <alignment horizontal="center" vertical="top" wrapText="1"/>
      <protection/>
    </xf>
    <xf numFmtId="0" fontId="0" fillId="0" borderId="14" xfId="0" applyFont="1" applyFill="1" applyBorder="1" applyAlignment="1" applyProtection="1">
      <alignment vertical="top"/>
      <protection locked="0"/>
    </xf>
    <xf numFmtId="0" fontId="0" fillId="36" borderId="23" xfId="0" applyFont="1" applyFill="1" applyBorder="1" applyAlignment="1" applyProtection="1">
      <alignment horizontal="center" vertical="top"/>
      <protection/>
    </xf>
    <xf numFmtId="0" fontId="0" fillId="36" borderId="12" xfId="0" applyFont="1" applyFill="1" applyBorder="1" applyAlignment="1" applyProtection="1">
      <alignment horizontal="center" vertical="top"/>
      <protection/>
    </xf>
    <xf numFmtId="0" fontId="4" fillId="36" borderId="12" xfId="0" applyFont="1" applyFill="1" applyBorder="1" applyAlignment="1" applyProtection="1">
      <alignment horizontal="center" vertical="top"/>
      <protection/>
    </xf>
    <xf numFmtId="164" fontId="0" fillId="36" borderId="12" xfId="0" applyNumberFormat="1" applyFont="1" applyFill="1" applyBorder="1" applyAlignment="1" applyProtection="1">
      <alignment horizontal="right" vertical="top" wrapText="1"/>
      <protection/>
    </xf>
    <xf numFmtId="164" fontId="4" fillId="36" borderId="12" xfId="0" applyNumberFormat="1" applyFont="1" applyFill="1" applyBorder="1" applyAlignment="1" applyProtection="1">
      <alignment horizontal="center" vertical="top" wrapText="1"/>
      <protection/>
    </xf>
    <xf numFmtId="0" fontId="0" fillId="36" borderId="15" xfId="0" applyFont="1" applyFill="1" applyBorder="1" applyAlignment="1" applyProtection="1">
      <alignment horizontal="center" vertical="top"/>
      <protection/>
    </xf>
    <xf numFmtId="0" fontId="0" fillId="0" borderId="0" xfId="0" applyFont="1" applyAlignment="1" applyProtection="1">
      <alignment vertical="top"/>
      <protection/>
    </xf>
    <xf numFmtId="3" fontId="0" fillId="0" borderId="22" xfId="0" applyNumberFormat="1" applyFont="1" applyFill="1" applyBorder="1" applyAlignment="1" applyProtection="1">
      <alignment horizontal="center" vertical="top"/>
      <protection/>
    </xf>
    <xf numFmtId="3" fontId="0" fillId="0" borderId="10" xfId="0" applyNumberFormat="1" applyFont="1" applyFill="1" applyBorder="1" applyAlignment="1" applyProtection="1">
      <alignment horizontal="center" vertical="top"/>
      <protection/>
    </xf>
    <xf numFmtId="164" fontId="0" fillId="33" borderId="10" xfId="0" applyNumberFormat="1" applyFont="1" applyFill="1" applyBorder="1" applyAlignment="1" applyProtection="1">
      <alignment horizontal="center" vertical="top"/>
      <protection locked="0"/>
    </xf>
    <xf numFmtId="0" fontId="0" fillId="0" borderId="14" xfId="0" applyFont="1" applyBorder="1" applyAlignment="1" applyProtection="1">
      <alignment vertical="top"/>
      <protection locked="0"/>
    </xf>
    <xf numFmtId="164" fontId="0" fillId="36" borderId="12" xfId="0" applyNumberFormat="1" applyFont="1" applyFill="1" applyBorder="1" applyAlignment="1" applyProtection="1">
      <alignment horizontal="center" vertical="top" wrapText="1"/>
      <protection/>
    </xf>
    <xf numFmtId="0" fontId="0" fillId="37" borderId="14" xfId="0" applyFont="1" applyFill="1" applyBorder="1" applyAlignment="1" applyProtection="1">
      <alignment vertical="top"/>
      <protection locked="0"/>
    </xf>
    <xf numFmtId="0" fontId="0" fillId="36" borderId="15" xfId="0" applyFont="1" applyFill="1" applyBorder="1" applyAlignment="1" applyProtection="1">
      <alignment vertical="top"/>
      <protection/>
    </xf>
    <xf numFmtId="0" fontId="0" fillId="0" borderId="22" xfId="0" applyFont="1" applyFill="1" applyBorder="1" applyAlignment="1" applyProtection="1">
      <alignment horizontal="center" vertical="top" wrapText="1"/>
      <protection/>
    </xf>
    <xf numFmtId="0" fontId="0" fillId="33" borderId="10" xfId="0" applyFont="1" applyFill="1" applyBorder="1" applyAlignment="1" applyProtection="1">
      <alignment horizontal="left" vertical="top" wrapText="1"/>
      <protection/>
    </xf>
    <xf numFmtId="0" fontId="0" fillId="36" borderId="12" xfId="0" applyFont="1" applyFill="1" applyBorder="1" applyAlignment="1" applyProtection="1">
      <alignment vertical="top"/>
      <protection/>
    </xf>
    <xf numFmtId="164" fontId="4" fillId="36" borderId="12" xfId="0" applyNumberFormat="1" applyFont="1" applyFill="1" applyBorder="1" applyAlignment="1" applyProtection="1">
      <alignment horizontal="center" vertical="top"/>
      <protection/>
    </xf>
    <xf numFmtId="164" fontId="0" fillId="33" borderId="10" xfId="44" applyNumberFormat="1" applyFont="1" applyFill="1" applyBorder="1" applyAlignment="1" applyProtection="1">
      <alignment horizontal="center" vertical="top"/>
      <protection locked="0"/>
    </xf>
    <xf numFmtId="164" fontId="0" fillId="0" borderId="10" xfId="0" applyNumberFormat="1" applyFont="1" applyFill="1" applyBorder="1" applyAlignment="1" applyProtection="1">
      <alignment horizontal="center" vertical="top"/>
      <protection/>
    </xf>
    <xf numFmtId="0" fontId="0" fillId="0" borderId="22" xfId="0" applyBorder="1" applyAlignment="1" applyProtection="1">
      <alignment horizontal="center" vertical="top"/>
      <protection/>
    </xf>
    <xf numFmtId="0" fontId="0" fillId="0" borderId="10" xfId="0" applyBorder="1" applyAlignment="1" applyProtection="1">
      <alignment vertical="top"/>
      <protection/>
    </xf>
    <xf numFmtId="164" fontId="0" fillId="33" borderId="10" xfId="0" applyNumberFormat="1" applyFill="1" applyBorder="1" applyAlignment="1" applyProtection="1">
      <alignment horizontal="center" vertical="top"/>
      <protection locked="0"/>
    </xf>
    <xf numFmtId="0" fontId="0" fillId="33" borderId="10" xfId="0" applyFill="1" applyBorder="1" applyAlignment="1" applyProtection="1">
      <alignment vertical="top"/>
      <protection/>
    </xf>
    <xf numFmtId="0" fontId="0" fillId="0" borderId="22" xfId="0" applyNumberFormat="1" applyBorder="1" applyAlignment="1" applyProtection="1">
      <alignment horizontal="center" vertical="top"/>
      <protection/>
    </xf>
    <xf numFmtId="0" fontId="0" fillId="0" borderId="10" xfId="0" applyNumberFormat="1" applyBorder="1" applyAlignment="1" applyProtection="1">
      <alignment vertical="top"/>
      <protection/>
    </xf>
    <xf numFmtId="0" fontId="3" fillId="0" borderId="24" xfId="0" applyFont="1" applyFill="1" applyBorder="1" applyAlignment="1" applyProtection="1">
      <alignment horizontal="center" vertical="top" wrapText="1"/>
      <protection/>
    </xf>
    <xf numFmtId="0" fontId="0" fillId="0" borderId="14" xfId="0" applyFont="1" applyFill="1" applyBorder="1" applyAlignment="1" applyProtection="1">
      <alignment vertical="top" wrapText="1"/>
      <protection locked="0"/>
    </xf>
    <xf numFmtId="0" fontId="0" fillId="0" borderId="0" xfId="0" applyFont="1" applyFill="1" applyAlignment="1" applyProtection="1">
      <alignment vertical="top"/>
      <protection/>
    </xf>
    <xf numFmtId="0" fontId="3" fillId="36" borderId="15" xfId="0" applyFont="1" applyFill="1" applyBorder="1" applyAlignment="1" applyProtection="1">
      <alignment horizontal="left" vertical="top" wrapText="1"/>
      <protection/>
    </xf>
    <xf numFmtId="0" fontId="0" fillId="36" borderId="24" xfId="0" applyFont="1" applyFill="1" applyBorder="1" applyAlignment="1" applyProtection="1">
      <alignment horizontal="center" vertical="top"/>
      <protection/>
    </xf>
    <xf numFmtId="0" fontId="0" fillId="36" borderId="25" xfId="0" applyFont="1" applyFill="1" applyBorder="1" applyAlignment="1" applyProtection="1">
      <alignment horizontal="center" vertical="top"/>
      <protection/>
    </xf>
    <xf numFmtId="0" fontId="5" fillId="0" borderId="25" xfId="0" applyFont="1" applyFill="1" applyBorder="1" applyAlignment="1" applyProtection="1">
      <alignment horizontal="center" vertical="top"/>
      <protection/>
    </xf>
    <xf numFmtId="0" fontId="5" fillId="36" borderId="25" xfId="0" applyFont="1" applyFill="1" applyBorder="1" applyAlignment="1" applyProtection="1">
      <alignment horizontal="left" vertical="top" wrapText="1"/>
      <protection/>
    </xf>
    <xf numFmtId="164" fontId="0" fillId="0" borderId="25" xfId="0" applyNumberFormat="1" applyFont="1" applyFill="1" applyBorder="1" applyAlignment="1" applyProtection="1">
      <alignment horizontal="center" vertical="top" wrapText="1"/>
      <protection/>
    </xf>
    <xf numFmtId="0" fontId="0" fillId="36" borderId="21" xfId="0" applyFont="1" applyFill="1" applyBorder="1" applyAlignment="1" applyProtection="1">
      <alignment vertical="top"/>
      <protection/>
    </xf>
    <xf numFmtId="0" fontId="0" fillId="36" borderId="22" xfId="0" applyFont="1" applyFill="1" applyBorder="1" applyAlignment="1" applyProtection="1">
      <alignment horizontal="center" vertical="top"/>
      <protection/>
    </xf>
    <xf numFmtId="0" fontId="0" fillId="36" borderId="10" xfId="0" applyFont="1" applyFill="1" applyBorder="1" applyAlignment="1" applyProtection="1">
      <alignment horizontal="center" vertical="top"/>
      <protection/>
    </xf>
    <xf numFmtId="0" fontId="5" fillId="0" borderId="10" xfId="0" applyFont="1" applyFill="1" applyBorder="1" applyAlignment="1" applyProtection="1">
      <alignment horizontal="center" vertical="top"/>
      <protection/>
    </xf>
    <xf numFmtId="164" fontId="0" fillId="36" borderId="10" xfId="0" applyNumberFormat="1" applyFont="1" applyFill="1" applyBorder="1" applyAlignment="1" applyProtection="1">
      <alignment horizontal="center" vertical="top" wrapText="1"/>
      <protection/>
    </xf>
    <xf numFmtId="0" fontId="0" fillId="36" borderId="14" xfId="0" applyFont="1" applyFill="1" applyBorder="1" applyAlignment="1" applyProtection="1">
      <alignment vertical="top"/>
      <protection/>
    </xf>
    <xf numFmtId="0" fontId="0" fillId="36" borderId="10" xfId="0" applyFont="1" applyFill="1" applyBorder="1" applyAlignment="1" applyProtection="1">
      <alignment vertical="top"/>
      <protection/>
    </xf>
    <xf numFmtId="0" fontId="0" fillId="0" borderId="0" xfId="0" applyFont="1" applyAlignment="1" applyProtection="1">
      <alignment horizontal="center" vertical="top"/>
      <protection/>
    </xf>
    <xf numFmtId="0" fontId="3" fillId="0" borderId="21" xfId="0" applyFont="1" applyFill="1" applyBorder="1" applyAlignment="1" applyProtection="1">
      <alignment horizontal="center" vertical="top"/>
      <protection/>
    </xf>
    <xf numFmtId="0" fontId="3" fillId="0" borderId="21" xfId="0" applyFont="1" applyFill="1" applyBorder="1" applyAlignment="1" applyProtection="1">
      <alignment horizontal="center" vertical="top" wrapText="1"/>
      <protection/>
    </xf>
    <xf numFmtId="164" fontId="0" fillId="0" borderId="14" xfId="0" applyNumberFormat="1" applyFont="1" applyFill="1" applyBorder="1" applyAlignment="1" applyProtection="1">
      <alignment vertical="top" wrapText="1"/>
      <protection locked="0"/>
    </xf>
    <xf numFmtId="164" fontId="0" fillId="36" borderId="15" xfId="0" applyNumberFormat="1" applyFont="1" applyFill="1" applyBorder="1" applyAlignment="1" applyProtection="1">
      <alignment horizontal="left" vertical="top" wrapText="1"/>
      <protection/>
    </xf>
    <xf numFmtId="164" fontId="3" fillId="36" borderId="15" xfId="0" applyNumberFormat="1" applyFont="1" applyFill="1" applyBorder="1" applyAlignment="1" applyProtection="1">
      <alignment horizontal="left" vertical="top" wrapText="1"/>
      <protection/>
    </xf>
    <xf numFmtId="164" fontId="0" fillId="36" borderId="21" xfId="0" applyNumberFormat="1" applyFont="1" applyFill="1" applyBorder="1" applyAlignment="1" applyProtection="1">
      <alignment horizontal="left" vertical="top" wrapText="1"/>
      <protection/>
    </xf>
    <xf numFmtId="164" fontId="0" fillId="36" borderId="14" xfId="0" applyNumberFormat="1" applyFont="1" applyFill="1" applyBorder="1" applyAlignment="1" applyProtection="1">
      <alignment horizontal="left" vertical="top" wrapText="1"/>
      <protection/>
    </xf>
    <xf numFmtId="164" fontId="3" fillId="36" borderId="12" xfId="0" applyNumberFormat="1" applyFont="1" applyFill="1" applyBorder="1" applyAlignment="1" applyProtection="1">
      <alignment horizontal="center" vertical="top" wrapText="1"/>
      <protection/>
    </xf>
    <xf numFmtId="0" fontId="0" fillId="0" borderId="0" xfId="0" applyAlignment="1" applyProtection="1">
      <alignment horizontal="center" vertical="top"/>
      <protection/>
    </xf>
    <xf numFmtId="0" fontId="0" fillId="0" borderId="0" xfId="0" applyAlignment="1" applyProtection="1">
      <alignment vertical="top"/>
      <protection/>
    </xf>
    <xf numFmtId="0" fontId="63" fillId="34" borderId="26" xfId="0" applyFont="1" applyFill="1" applyBorder="1" applyAlignment="1">
      <alignment horizontal="center" vertical="top" wrapText="1"/>
    </xf>
    <xf numFmtId="0" fontId="63" fillId="34" borderId="27" xfId="0" applyFont="1" applyFill="1" applyBorder="1" applyAlignment="1">
      <alignment horizontal="center" vertical="top" wrapText="1"/>
    </xf>
    <xf numFmtId="0" fontId="63" fillId="34" borderId="28" xfId="0" applyFont="1" applyFill="1" applyBorder="1" applyAlignment="1">
      <alignment horizontal="center" vertical="top" wrapText="1"/>
    </xf>
    <xf numFmtId="0" fontId="0" fillId="0" borderId="24" xfId="0" applyFont="1" applyFill="1" applyBorder="1" applyAlignment="1">
      <alignment horizontal="center" vertical="top"/>
    </xf>
    <xf numFmtId="0" fontId="0" fillId="0" borderId="25" xfId="0" applyFont="1" applyFill="1" applyBorder="1" applyAlignment="1">
      <alignment horizontal="center" vertical="top" wrapText="1"/>
    </xf>
    <xf numFmtId="0" fontId="65" fillId="33" borderId="25" xfId="0" applyFont="1" applyFill="1" applyBorder="1" applyAlignment="1">
      <alignment vertical="top"/>
    </xf>
    <xf numFmtId="164" fontId="0" fillId="33" borderId="25" xfId="0" applyNumberFormat="1" applyFont="1" applyFill="1" applyBorder="1" applyAlignment="1" applyProtection="1">
      <alignment horizontal="center" vertical="top" wrapText="1"/>
      <protection locked="0"/>
    </xf>
    <xf numFmtId="164" fontId="0" fillId="0" borderId="25" xfId="0" applyNumberFormat="1" applyFont="1" applyFill="1" applyBorder="1" applyAlignment="1">
      <alignment horizontal="center" vertical="top"/>
    </xf>
    <xf numFmtId="0" fontId="0" fillId="36" borderId="23" xfId="0" applyFont="1" applyFill="1" applyBorder="1" applyAlignment="1">
      <alignment vertical="top"/>
    </xf>
    <xf numFmtId="0" fontId="0" fillId="36" borderId="12" xfId="0" applyFont="1" applyFill="1" applyBorder="1" applyAlignment="1">
      <alignment horizontal="center" vertical="top" wrapText="1"/>
    </xf>
    <xf numFmtId="0" fontId="5" fillId="0" borderId="12" xfId="0" applyNumberFormat="1" applyFont="1" applyFill="1" applyBorder="1" applyAlignment="1">
      <alignment horizontal="left" vertical="top" wrapText="1"/>
    </xf>
    <xf numFmtId="164" fontId="0" fillId="36" borderId="12" xfId="0" applyNumberFormat="1" applyFont="1" applyFill="1" applyBorder="1" applyAlignment="1">
      <alignment horizontal="right" vertical="top" wrapText="1"/>
    </xf>
    <xf numFmtId="164" fontId="0" fillId="36" borderId="12" xfId="0" applyNumberFormat="1" applyFont="1" applyFill="1" applyBorder="1" applyAlignment="1">
      <alignment horizontal="center" vertical="top"/>
    </xf>
    <xf numFmtId="0" fontId="0" fillId="0" borderId="11" xfId="0" applyFont="1" applyFill="1" applyBorder="1" applyAlignment="1">
      <alignment horizontal="center" vertical="top"/>
    </xf>
    <xf numFmtId="0" fontId="0" fillId="0" borderId="29" xfId="0" applyFont="1" applyFill="1" applyBorder="1" applyAlignment="1">
      <alignment horizontal="center" vertical="top" wrapText="1"/>
    </xf>
    <xf numFmtId="0" fontId="65" fillId="33" borderId="29" xfId="0" applyFont="1" applyFill="1" applyBorder="1" applyAlignment="1">
      <alignment vertical="top"/>
    </xf>
    <xf numFmtId="164" fontId="0" fillId="33" borderId="29" xfId="0" applyNumberFormat="1" applyFont="1" applyFill="1" applyBorder="1" applyAlignment="1" applyProtection="1">
      <alignment horizontal="center" vertical="top" wrapText="1"/>
      <protection locked="0"/>
    </xf>
    <xf numFmtId="164" fontId="0" fillId="0" borderId="29" xfId="0" applyNumberFormat="1" applyFont="1" applyFill="1" applyBorder="1" applyAlignment="1">
      <alignment horizontal="center" vertical="top"/>
    </xf>
    <xf numFmtId="0" fontId="3" fillId="36" borderId="12" xfId="0" applyFont="1" applyFill="1" applyBorder="1" applyAlignment="1">
      <alignment horizontal="left" vertical="top" wrapText="1"/>
    </xf>
    <xf numFmtId="0" fontId="0" fillId="0" borderId="0" xfId="0" applyFont="1" applyFill="1" applyBorder="1" applyAlignment="1">
      <alignment vertical="top"/>
    </xf>
    <xf numFmtId="0" fontId="0" fillId="0" borderId="0" xfId="0" applyFont="1" applyFill="1" applyBorder="1" applyAlignment="1">
      <alignment horizontal="center" vertical="top"/>
    </xf>
    <xf numFmtId="0" fontId="0" fillId="0" borderId="0" xfId="0" applyFont="1" applyFill="1" applyAlignment="1">
      <alignment vertical="top"/>
    </xf>
    <xf numFmtId="164" fontId="0" fillId="36" borderId="12" xfId="0" applyNumberFormat="1" applyFont="1" applyFill="1" applyBorder="1" applyAlignment="1">
      <alignment vertical="top"/>
    </xf>
    <xf numFmtId="0" fontId="63" fillId="34" borderId="30" xfId="0" applyFont="1" applyFill="1" applyBorder="1" applyAlignment="1">
      <alignment horizontal="center" vertical="top" wrapText="1"/>
    </xf>
    <xf numFmtId="0" fontId="0" fillId="0" borderId="31" xfId="0" applyFont="1" applyFill="1" applyBorder="1" applyAlignment="1">
      <alignment horizontal="center" vertical="top" wrapText="1"/>
    </xf>
    <xf numFmtId="0" fontId="3" fillId="33" borderId="25" xfId="0" applyFont="1" applyFill="1" applyBorder="1" applyAlignment="1">
      <alignment horizontal="left" vertical="top"/>
    </xf>
    <xf numFmtId="0" fontId="0" fillId="36" borderId="32" xfId="0" applyFont="1" applyFill="1" applyBorder="1" applyAlignment="1">
      <alignment horizontal="center" vertical="top" wrapText="1"/>
    </xf>
    <xf numFmtId="0" fontId="5" fillId="0" borderId="33" xfId="0" applyFont="1" applyFill="1" applyBorder="1" applyAlignment="1">
      <alignment horizontal="left" vertical="top" wrapText="1"/>
    </xf>
    <xf numFmtId="164" fontId="0" fillId="36" borderId="33" xfId="0" applyNumberFormat="1" applyFont="1" applyFill="1" applyBorder="1" applyAlignment="1">
      <alignment horizontal="right" vertical="top" wrapText="1"/>
    </xf>
    <xf numFmtId="0" fontId="3" fillId="36" borderId="32" xfId="0" applyFont="1" applyFill="1" applyBorder="1" applyAlignment="1">
      <alignment horizontal="left" vertical="top" wrapText="1"/>
    </xf>
    <xf numFmtId="0" fontId="0" fillId="36" borderId="26" xfId="0" applyFont="1" applyFill="1" applyBorder="1" applyAlignment="1">
      <alignment vertical="top"/>
    </xf>
    <xf numFmtId="0" fontId="3" fillId="36" borderId="30" xfId="0" applyFont="1" applyFill="1" applyBorder="1" applyAlignment="1">
      <alignment horizontal="left" vertical="top" wrapText="1"/>
    </xf>
    <xf numFmtId="0" fontId="3" fillId="36" borderId="27" xfId="0" applyFont="1" applyFill="1" applyBorder="1" applyAlignment="1">
      <alignment horizontal="left" vertical="top" wrapText="1"/>
    </xf>
    <xf numFmtId="164" fontId="0" fillId="36" borderId="27" xfId="0" applyNumberFormat="1" applyFont="1" applyFill="1" applyBorder="1" applyAlignment="1">
      <alignment horizontal="right" vertical="top" wrapText="1"/>
    </xf>
    <xf numFmtId="164" fontId="0" fillId="36" borderId="27" xfId="0" applyNumberFormat="1" applyFont="1" applyFill="1" applyBorder="1" applyAlignment="1">
      <alignment horizontal="center" vertical="top"/>
    </xf>
    <xf numFmtId="164" fontId="0" fillId="36" borderId="28" xfId="0" applyNumberFormat="1" applyFont="1" applyFill="1" applyBorder="1" applyAlignment="1">
      <alignment horizontal="center" vertical="top"/>
    </xf>
    <xf numFmtId="0" fontId="0" fillId="36" borderId="34" xfId="0" applyFont="1" applyFill="1" applyBorder="1" applyAlignment="1">
      <alignment vertical="top"/>
    </xf>
    <xf numFmtId="0" fontId="3" fillId="36" borderId="35" xfId="0" applyFont="1" applyFill="1" applyBorder="1" applyAlignment="1">
      <alignment horizontal="center" vertical="top" wrapText="1"/>
    </xf>
    <xf numFmtId="0" fontId="5" fillId="36" borderId="35" xfId="0" applyFont="1" applyFill="1" applyBorder="1" applyAlignment="1">
      <alignment horizontal="left" vertical="top" wrapText="1"/>
    </xf>
    <xf numFmtId="0" fontId="0" fillId="36" borderId="35" xfId="0" applyFont="1" applyFill="1" applyBorder="1" applyAlignment="1">
      <alignment horizontal="right" vertical="top"/>
    </xf>
    <xf numFmtId="164" fontId="0" fillId="36" borderId="29" xfId="0" applyNumberFormat="1" applyFont="1" applyFill="1" applyBorder="1" applyAlignment="1">
      <alignment horizontal="center" vertical="top"/>
    </xf>
    <xf numFmtId="164" fontId="0" fillId="36" borderId="36" xfId="0" applyNumberFormat="1" applyFont="1" applyFill="1" applyBorder="1" applyAlignment="1">
      <alignment horizontal="center" vertical="top"/>
    </xf>
    <xf numFmtId="0" fontId="3" fillId="0" borderId="10" xfId="0" applyFont="1" applyFill="1" applyBorder="1" applyAlignment="1">
      <alignment horizontal="right" vertical="top" wrapText="1"/>
    </xf>
    <xf numFmtId="0" fontId="64" fillId="0" borderId="10" xfId="0" applyFont="1" applyFill="1" applyBorder="1" applyAlignment="1">
      <alignment horizontal="left" vertical="top"/>
    </xf>
    <xf numFmtId="164" fontId="0" fillId="0" borderId="14" xfId="0" applyNumberFormat="1" applyFont="1" applyFill="1" applyBorder="1" applyAlignment="1" applyProtection="1">
      <alignment horizontal="center" vertical="top"/>
      <protection locked="0"/>
    </xf>
    <xf numFmtId="0" fontId="3" fillId="0" borderId="29" xfId="0" applyFont="1" applyFill="1" applyBorder="1" applyAlignment="1">
      <alignment horizontal="right" vertical="top" wrapText="1"/>
    </xf>
    <xf numFmtId="164" fontId="0" fillId="0" borderId="13" xfId="0" applyNumberFormat="1" applyFont="1" applyFill="1" applyBorder="1" applyAlignment="1" applyProtection="1">
      <alignment horizontal="center" vertical="top"/>
      <protection locked="0"/>
    </xf>
    <xf numFmtId="0" fontId="64" fillId="0" borderId="29" xfId="0" applyFont="1" applyFill="1" applyBorder="1" applyAlignment="1">
      <alignment vertical="top" wrapText="1"/>
    </xf>
    <xf numFmtId="0" fontId="3" fillId="0" borderId="33" xfId="0" applyFont="1" applyFill="1" applyBorder="1" applyAlignment="1">
      <alignment horizontal="right" vertical="top" wrapText="1"/>
    </xf>
    <xf numFmtId="0" fontId="64" fillId="0" borderId="33" xfId="0" applyFont="1" applyFill="1" applyBorder="1" applyAlignment="1">
      <alignment vertical="top" wrapText="1"/>
    </xf>
    <xf numFmtId="164" fontId="0" fillId="0" borderId="15" xfId="0" applyNumberFormat="1" applyFont="1" applyFill="1" applyBorder="1" applyAlignment="1" applyProtection="1">
      <alignment horizontal="center" vertical="top"/>
      <protection locked="0"/>
    </xf>
    <xf numFmtId="0" fontId="0" fillId="0" borderId="0" xfId="0" applyFont="1" applyFill="1" applyAlignment="1">
      <alignment horizontal="center" vertical="top"/>
    </xf>
    <xf numFmtId="164" fontId="0" fillId="0" borderId="10" xfId="0" applyNumberFormat="1" applyFont="1" applyFill="1" applyBorder="1" applyAlignment="1" applyProtection="1">
      <alignment horizontal="center" vertical="top"/>
      <protection locked="0"/>
    </xf>
    <xf numFmtId="164" fontId="0" fillId="0" borderId="29" xfId="0" applyNumberFormat="1" applyFont="1" applyFill="1" applyBorder="1" applyAlignment="1" applyProtection="1">
      <alignment horizontal="center" vertical="top"/>
      <protection locked="0"/>
    </xf>
    <xf numFmtId="164" fontId="0" fillId="0" borderId="33" xfId="0" applyNumberFormat="1" applyFont="1" applyFill="1" applyBorder="1" applyAlignment="1" applyProtection="1">
      <alignment horizontal="center" vertical="top"/>
      <protection locked="0"/>
    </xf>
    <xf numFmtId="0" fontId="65" fillId="0" borderId="25" xfId="0" applyFont="1" applyFill="1" applyBorder="1" applyAlignment="1">
      <alignment vertical="top"/>
    </xf>
    <xf numFmtId="0" fontId="65" fillId="0" borderId="25" xfId="0" applyFont="1" applyFill="1" applyBorder="1" applyAlignment="1">
      <alignment vertical="top" wrapText="1"/>
    </xf>
    <xf numFmtId="0" fontId="0" fillId="0" borderId="0" xfId="0" applyAlignment="1">
      <alignment vertical="top"/>
    </xf>
    <xf numFmtId="164" fontId="0" fillId="0" borderId="25" xfId="0" applyNumberFormat="1" applyFont="1" applyFill="1" applyBorder="1" applyAlignment="1" applyProtection="1">
      <alignment horizontal="center" vertical="top" wrapText="1"/>
      <protection locked="0"/>
    </xf>
    <xf numFmtId="0" fontId="3" fillId="0" borderId="25" xfId="0" applyFont="1" applyFill="1" applyBorder="1" applyAlignment="1">
      <alignment horizontal="left" vertical="top"/>
    </xf>
    <xf numFmtId="0" fontId="5" fillId="0" borderId="12" xfId="0" applyFont="1" applyFill="1" applyBorder="1" applyAlignment="1">
      <alignment horizontal="left" vertical="top" wrapText="1"/>
    </xf>
    <xf numFmtId="0" fontId="3" fillId="0" borderId="29" xfId="0" applyFont="1" applyFill="1" applyBorder="1" applyAlignment="1">
      <alignment horizontal="left" vertical="top" wrapText="1"/>
    </xf>
    <xf numFmtId="164" fontId="0" fillId="0" borderId="29" xfId="0" applyNumberFormat="1" applyFont="1" applyFill="1" applyBorder="1" applyAlignment="1" applyProtection="1">
      <alignment horizontal="center" vertical="top" wrapText="1"/>
      <protection locked="0"/>
    </xf>
    <xf numFmtId="0" fontId="3" fillId="0" borderId="25" xfId="0" applyFont="1" applyFill="1" applyBorder="1" applyAlignment="1">
      <alignment horizontal="left" vertical="top" wrapText="1"/>
    </xf>
    <xf numFmtId="0" fontId="3" fillId="0" borderId="29" xfId="0" applyFont="1" applyFill="1" applyBorder="1" applyAlignment="1">
      <alignment horizontal="left" vertical="top"/>
    </xf>
    <xf numFmtId="0" fontId="0" fillId="36" borderId="12" xfId="0" applyFont="1" applyFill="1" applyBorder="1" applyAlignment="1">
      <alignment vertical="top"/>
    </xf>
    <xf numFmtId="164" fontId="0" fillId="0" borderId="25" xfId="0" applyNumberFormat="1" applyFont="1" applyFill="1" applyBorder="1" applyAlignment="1" applyProtection="1">
      <alignment horizontal="center" vertical="top"/>
      <protection locked="0"/>
    </xf>
    <xf numFmtId="0" fontId="5" fillId="36" borderId="12" xfId="0" applyFont="1" applyFill="1" applyBorder="1" applyAlignment="1">
      <alignment horizontal="left" vertical="top" wrapText="1"/>
    </xf>
    <xf numFmtId="0" fontId="0" fillId="36" borderId="12" xfId="0" applyFont="1" applyFill="1" applyBorder="1" applyAlignment="1">
      <alignment horizontal="right" vertical="top"/>
    </xf>
    <xf numFmtId="0" fontId="13" fillId="0" borderId="25" xfId="0" applyFont="1" applyFill="1" applyBorder="1" applyAlignment="1">
      <alignment horizontal="left" vertical="top" wrapText="1"/>
    </xf>
    <xf numFmtId="164" fontId="0" fillId="36" borderId="12" xfId="0" applyNumberFormat="1" applyFont="1" applyFill="1" applyBorder="1" applyAlignment="1">
      <alignment horizontal="right" vertical="top"/>
    </xf>
    <xf numFmtId="0" fontId="0" fillId="0" borderId="25" xfId="0" applyFont="1" applyFill="1" applyBorder="1" applyAlignment="1">
      <alignment horizontal="center" vertical="top"/>
    </xf>
    <xf numFmtId="0" fontId="3" fillId="0" borderId="25" xfId="0" applyFont="1" applyFill="1" applyBorder="1" applyAlignment="1">
      <alignment vertical="top"/>
    </xf>
    <xf numFmtId="0" fontId="5" fillId="0" borderId="12" xfId="0" applyFont="1" applyFill="1" applyBorder="1" applyAlignment="1">
      <alignment vertical="top" wrapText="1"/>
    </xf>
    <xf numFmtId="164" fontId="0" fillId="36" borderId="12" xfId="0" applyNumberFormat="1" applyFont="1" applyFill="1" applyBorder="1" applyAlignment="1">
      <alignment horizontal="center" vertical="top" wrapText="1"/>
    </xf>
    <xf numFmtId="0" fontId="0" fillId="0" borderId="0" xfId="0" applyFont="1" applyAlignment="1">
      <alignment vertical="top"/>
    </xf>
    <xf numFmtId="164" fontId="0" fillId="0" borderId="21" xfId="0" applyNumberFormat="1" applyFont="1" applyFill="1" applyBorder="1" applyAlignment="1" applyProtection="1">
      <alignment horizontal="center" vertical="top"/>
      <protection locked="0"/>
    </xf>
    <xf numFmtId="164" fontId="3" fillId="0" borderId="14" xfId="0" applyNumberFormat="1" applyFont="1" applyFill="1" applyBorder="1" applyAlignment="1" applyProtection="1">
      <alignment horizontal="center" vertical="top"/>
      <protection locked="0"/>
    </xf>
    <xf numFmtId="164" fontId="0" fillId="0" borderId="14" xfId="0" applyNumberFormat="1" applyFont="1" applyFill="1" applyBorder="1" applyAlignment="1" applyProtection="1">
      <alignment horizontal="left" vertical="top" wrapText="1"/>
      <protection locked="0"/>
    </xf>
    <xf numFmtId="164" fontId="0" fillId="0" borderId="14" xfId="0" applyNumberFormat="1" applyFont="1" applyFill="1" applyBorder="1" applyAlignment="1" applyProtection="1">
      <alignment vertical="top"/>
      <protection locked="0"/>
    </xf>
    <xf numFmtId="0" fontId="0" fillId="0" borderId="12" xfId="0" applyFont="1" applyFill="1" applyBorder="1" applyAlignment="1">
      <alignment vertical="top"/>
    </xf>
    <xf numFmtId="164" fontId="0" fillId="0" borderId="10" xfId="0" applyNumberFormat="1" applyFont="1" applyFill="1" applyBorder="1" applyAlignment="1" applyProtection="1">
      <alignment horizontal="center" vertical="top" wrapText="1"/>
      <protection locked="0"/>
    </xf>
    <xf numFmtId="164" fontId="0" fillId="0" borderId="12" xfId="0" applyNumberFormat="1" applyFont="1" applyFill="1" applyBorder="1" applyAlignment="1" applyProtection="1">
      <alignment horizontal="center" vertical="top"/>
      <protection locked="0"/>
    </xf>
    <xf numFmtId="0" fontId="63" fillId="34" borderId="19" xfId="0" applyFont="1" applyFill="1" applyBorder="1" applyAlignment="1">
      <alignment horizontal="center" vertical="top" wrapText="1"/>
    </xf>
    <xf numFmtId="0" fontId="63" fillId="34" borderId="18" xfId="0" applyFont="1" applyFill="1" applyBorder="1" applyAlignment="1">
      <alignment horizontal="center" vertical="top" wrapText="1"/>
    </xf>
    <xf numFmtId="0" fontId="63" fillId="34" borderId="20" xfId="0" applyFont="1" applyFill="1" applyBorder="1" applyAlignment="1">
      <alignment horizontal="center" vertical="top" wrapText="1"/>
    </xf>
    <xf numFmtId="0" fontId="0" fillId="0" borderId="11" xfId="0" applyFont="1" applyBorder="1" applyAlignment="1">
      <alignment horizontal="center" vertical="top"/>
    </xf>
    <xf numFmtId="0" fontId="3" fillId="0" borderId="29" xfId="0" applyFont="1" applyBorder="1" applyAlignment="1">
      <alignment vertical="top" wrapText="1"/>
    </xf>
    <xf numFmtId="0" fontId="0" fillId="0" borderId="10" xfId="0" applyFont="1" applyBorder="1" applyAlignment="1">
      <alignment horizontal="left" vertical="top" wrapText="1"/>
    </xf>
    <xf numFmtId="164" fontId="0" fillId="0" borderId="21" xfId="0" applyNumberFormat="1" applyFont="1" applyBorder="1" applyAlignment="1" applyProtection="1">
      <alignment horizontal="center" vertical="top"/>
      <protection locked="0"/>
    </xf>
    <xf numFmtId="164" fontId="0" fillId="0" borderId="14" xfId="0" applyNumberFormat="1" applyFont="1" applyBorder="1" applyAlignment="1" applyProtection="1">
      <alignment horizontal="center" vertical="top"/>
      <protection locked="0"/>
    </xf>
    <xf numFmtId="0" fontId="0" fillId="0" borderId="37" xfId="0" applyFont="1" applyFill="1" applyBorder="1" applyAlignment="1">
      <alignment vertical="top"/>
    </xf>
    <xf numFmtId="164" fontId="0" fillId="0" borderId="37" xfId="0" applyNumberFormat="1" applyFont="1" applyFill="1" applyBorder="1" applyAlignment="1" applyProtection="1">
      <alignment horizontal="center" vertical="top" wrapText="1"/>
      <protection locked="0"/>
    </xf>
    <xf numFmtId="164" fontId="4" fillId="0" borderId="14" xfId="0" applyNumberFormat="1" applyFont="1" applyFill="1" applyBorder="1" applyAlignment="1" applyProtection="1">
      <alignment horizontal="center" vertical="top"/>
      <protection locked="0"/>
    </xf>
    <xf numFmtId="0" fontId="0" fillId="0" borderId="0" xfId="0" applyFont="1" applyAlignment="1">
      <alignment vertical="top"/>
    </xf>
    <xf numFmtId="0" fontId="0" fillId="0" borderId="29" xfId="0" applyFont="1" applyFill="1" applyBorder="1" applyAlignment="1">
      <alignment vertical="top"/>
    </xf>
    <xf numFmtId="0" fontId="3" fillId="0" borderId="0" xfId="0" applyFont="1" applyAlignment="1">
      <alignment vertical="top"/>
    </xf>
    <xf numFmtId="0" fontId="3" fillId="0" borderId="12" xfId="0" applyFont="1" applyFill="1" applyBorder="1" applyAlignment="1">
      <alignment vertical="top" wrapText="1"/>
    </xf>
    <xf numFmtId="164" fontId="0" fillId="0" borderId="12" xfId="0" applyNumberFormat="1" applyFont="1" applyFill="1" applyBorder="1" applyAlignment="1" applyProtection="1">
      <alignment horizontal="center" vertical="top" wrapText="1"/>
      <protection locked="0"/>
    </xf>
    <xf numFmtId="164" fontId="0" fillId="0" borderId="10" xfId="0" applyNumberFormat="1" applyFont="1" applyFill="1" applyBorder="1" applyAlignment="1" applyProtection="1">
      <alignment horizontal="center" vertical="center"/>
      <protection locked="0"/>
    </xf>
    <xf numFmtId="164" fontId="0" fillId="0" borderId="12" xfId="0" applyNumberFormat="1" applyFont="1" applyFill="1" applyBorder="1" applyAlignment="1" applyProtection="1">
      <alignment horizontal="center" vertical="center"/>
      <protection locked="0"/>
    </xf>
    <xf numFmtId="164" fontId="0" fillId="0" borderId="10" xfId="44" applyNumberFormat="1" applyFont="1" applyFill="1" applyBorder="1" applyAlignment="1" applyProtection="1">
      <alignment horizontal="center" vertical="top"/>
      <protection locked="0"/>
    </xf>
    <xf numFmtId="0" fontId="0" fillId="33"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3" fillId="0" borderId="10" xfId="0" applyFont="1" applyBorder="1" applyAlignment="1">
      <alignment vertical="top" wrapText="1"/>
    </xf>
    <xf numFmtId="164" fontId="0" fillId="0" borderId="10" xfId="0" applyNumberFormat="1" applyFont="1" applyBorder="1" applyAlignment="1" applyProtection="1">
      <alignment horizontal="center" vertical="top"/>
      <protection locked="0"/>
    </xf>
    <xf numFmtId="164" fontId="0" fillId="0" borderId="12" xfId="0" applyNumberFormat="1" applyFont="1" applyBorder="1" applyAlignment="1" applyProtection="1">
      <alignment horizontal="center" vertical="top"/>
      <protection locked="0"/>
    </xf>
    <xf numFmtId="164" fontId="0" fillId="0" borderId="12" xfId="0" applyNumberFormat="1" applyFont="1" applyBorder="1" applyAlignment="1">
      <alignment horizontal="center" vertical="top"/>
    </xf>
    <xf numFmtId="164" fontId="0" fillId="0" borderId="15" xfId="0" applyNumberFormat="1" applyFont="1" applyBorder="1" applyAlignment="1" applyProtection="1">
      <alignment horizontal="center" vertical="top"/>
      <protection locked="0"/>
    </xf>
    <xf numFmtId="0" fontId="0" fillId="0" borderId="0" xfId="0" applyBorder="1" applyAlignment="1">
      <alignment vertical="top"/>
    </xf>
    <xf numFmtId="0" fontId="0" fillId="0" borderId="0" xfId="0" applyBorder="1" applyAlignment="1">
      <alignment horizontal="center" vertical="top"/>
    </xf>
    <xf numFmtId="0" fontId="0" fillId="0" borderId="0" xfId="0" applyFont="1" applyBorder="1" applyAlignment="1">
      <alignment vertical="top"/>
    </xf>
    <xf numFmtId="0" fontId="10" fillId="36" borderId="24" xfId="0" applyFont="1" applyFill="1" applyBorder="1" applyAlignment="1" applyProtection="1">
      <alignment vertical="top"/>
      <protection/>
    </xf>
    <xf numFmtId="0" fontId="10" fillId="36" borderId="25" xfId="0" applyFont="1" applyFill="1" applyBorder="1" applyAlignment="1" applyProtection="1">
      <alignment vertical="top"/>
      <protection/>
    </xf>
    <xf numFmtId="0" fontId="10" fillId="36" borderId="22" xfId="0" applyFont="1" applyFill="1" applyBorder="1" applyAlignment="1" applyProtection="1">
      <alignment vertical="top"/>
      <protection/>
    </xf>
    <xf numFmtId="0" fontId="10" fillId="36" borderId="10" xfId="0" applyFont="1" applyFill="1" applyBorder="1" applyAlignment="1" applyProtection="1">
      <alignment vertical="top"/>
      <protection/>
    </xf>
    <xf numFmtId="0" fontId="10" fillId="36" borderId="23" xfId="0" applyFont="1" applyFill="1" applyBorder="1" applyAlignment="1" applyProtection="1">
      <alignment vertical="top"/>
      <protection/>
    </xf>
    <xf numFmtId="0" fontId="10" fillId="36" borderId="12" xfId="0" applyFont="1" applyFill="1" applyBorder="1" applyAlignment="1" applyProtection="1">
      <alignment vertical="top"/>
      <protection/>
    </xf>
    <xf numFmtId="0" fontId="11" fillId="0" borderId="14" xfId="0" applyFont="1" applyBorder="1" applyAlignment="1" applyProtection="1">
      <alignment horizontal="left" vertical="top"/>
      <protection/>
    </xf>
    <xf numFmtId="14" fontId="11" fillId="0" borderId="15" xfId="0" applyNumberFormat="1" applyFont="1" applyBorder="1" applyAlignment="1" applyProtection="1">
      <alignment horizontal="left" vertical="top"/>
      <protection/>
    </xf>
    <xf numFmtId="0" fontId="3" fillId="0" borderId="24" xfId="0" applyFont="1" applyFill="1" applyBorder="1" applyAlignment="1">
      <alignment horizontal="center" vertical="top"/>
    </xf>
    <xf numFmtId="0" fontId="0" fillId="0" borderId="0" xfId="0" applyFont="1" applyAlignment="1">
      <alignment horizontal="center" vertical="top"/>
    </xf>
    <xf numFmtId="0" fontId="0" fillId="0" borderId="22" xfId="0" applyFont="1" applyBorder="1" applyAlignment="1">
      <alignment horizontal="center" vertical="top"/>
    </xf>
    <xf numFmtId="0" fontId="65" fillId="33" borderId="10" xfId="0" applyFont="1" applyFill="1" applyBorder="1" applyAlignment="1">
      <alignment vertical="top" wrapText="1"/>
    </xf>
    <xf numFmtId="0" fontId="64" fillId="33" borderId="10" xfId="0" applyFont="1" applyFill="1" applyBorder="1" applyAlignment="1">
      <alignment horizontal="center" vertical="top"/>
    </xf>
    <xf numFmtId="0" fontId="66" fillId="0" borderId="12" xfId="0" applyFont="1" applyFill="1" applyBorder="1" applyAlignment="1">
      <alignment vertical="top" wrapText="1"/>
    </xf>
    <xf numFmtId="0" fontId="64" fillId="36" borderId="12" xfId="0" applyFont="1" applyFill="1" applyBorder="1" applyAlignment="1">
      <alignment horizontal="center" vertical="top"/>
    </xf>
    <xf numFmtId="0" fontId="65" fillId="36" borderId="12" xfId="0" applyFont="1" applyFill="1" applyBorder="1" applyAlignment="1">
      <alignment horizontal="center" vertical="top"/>
    </xf>
    <xf numFmtId="2" fontId="3" fillId="0" borderId="21" xfId="0" applyNumberFormat="1" applyFont="1" applyBorder="1" applyAlignment="1">
      <alignment horizontal="center" vertical="top"/>
    </xf>
    <xf numFmtId="0" fontId="3" fillId="0" borderId="38" xfId="0" applyFont="1" applyBorder="1" applyAlignment="1">
      <alignment vertical="top"/>
    </xf>
    <xf numFmtId="0" fontId="3" fillId="0" borderId="39" xfId="0" applyFont="1" applyBorder="1" applyAlignment="1">
      <alignment horizontal="center" vertical="top"/>
    </xf>
    <xf numFmtId="0" fontId="3" fillId="0" borderId="34" xfId="0" applyFont="1" applyBorder="1" applyAlignment="1">
      <alignment vertical="top"/>
    </xf>
    <xf numFmtId="0" fontId="3" fillId="0" borderId="36" xfId="0" applyFont="1" applyBorder="1" applyAlignment="1">
      <alignment horizontal="center" vertical="top"/>
    </xf>
    <xf numFmtId="0" fontId="5" fillId="0" borderId="34" xfId="0" applyFont="1" applyBorder="1" applyAlignment="1">
      <alignment vertical="top"/>
    </xf>
    <xf numFmtId="0" fontId="5" fillId="0" borderId="40" xfId="0" applyFont="1" applyBorder="1" applyAlignment="1">
      <alignment vertical="top"/>
    </xf>
    <xf numFmtId="0" fontId="3" fillId="0" borderId="41" xfId="0" applyFont="1" applyBorder="1" applyAlignment="1">
      <alignment horizontal="center" vertical="top"/>
    </xf>
    <xf numFmtId="0" fontId="0" fillId="0" borderId="22" xfId="0" applyFont="1" applyBorder="1" applyAlignment="1">
      <alignment vertical="top"/>
    </xf>
    <xf numFmtId="0" fontId="0" fillId="0" borderId="14" xfId="0" applyFont="1" applyBorder="1" applyAlignment="1">
      <alignment horizontal="center" vertical="top"/>
    </xf>
    <xf numFmtId="0" fontId="64" fillId="33" borderId="12" xfId="0" applyFont="1" applyFill="1" applyBorder="1" applyAlignment="1">
      <alignment horizontal="center" vertical="top"/>
    </xf>
    <xf numFmtId="0" fontId="0" fillId="0" borderId="38" xfId="0" applyFont="1" applyBorder="1" applyAlignment="1">
      <alignment vertical="top"/>
    </xf>
    <xf numFmtId="0" fontId="0" fillId="0" borderId="39" xfId="0" applyFont="1" applyBorder="1" applyAlignment="1">
      <alignment horizontal="center" vertical="top"/>
    </xf>
    <xf numFmtId="0" fontId="0" fillId="0" borderId="23" xfId="0" applyFont="1" applyBorder="1" applyAlignment="1">
      <alignment vertical="top"/>
    </xf>
    <xf numFmtId="0" fontId="0" fillId="0" borderId="15" xfId="0" applyFont="1" applyBorder="1" applyAlignment="1">
      <alignment horizontal="center" vertical="top"/>
    </xf>
    <xf numFmtId="0" fontId="64" fillId="0" borderId="10" xfId="0" applyFont="1" applyBorder="1" applyAlignment="1">
      <alignment vertical="top"/>
    </xf>
    <xf numFmtId="0" fontId="64" fillId="0" borderId="12" xfId="0" applyFont="1" applyFill="1" applyBorder="1" applyAlignment="1">
      <alignment vertical="top" wrapText="1"/>
    </xf>
    <xf numFmtId="0" fontId="11"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xf>
    <xf numFmtId="0" fontId="0" fillId="0" borderId="0" xfId="0" applyFont="1" applyAlignment="1">
      <alignment horizontal="left" vertical="top"/>
    </xf>
    <xf numFmtId="0" fontId="0" fillId="0" borderId="0" xfId="0" applyFont="1" applyBorder="1" applyAlignment="1">
      <alignment vertical="top"/>
    </xf>
    <xf numFmtId="0" fontId="3" fillId="36" borderId="24" xfId="0" applyFont="1" applyFill="1" applyBorder="1" applyAlignment="1">
      <alignment horizontal="center" vertical="top"/>
    </xf>
    <xf numFmtId="0" fontId="3" fillId="36" borderId="25" xfId="0" applyFont="1" applyFill="1" applyBorder="1" applyAlignment="1">
      <alignment horizontal="center" vertical="top"/>
    </xf>
    <xf numFmtId="0" fontId="65" fillId="36" borderId="21" xfId="0" applyFont="1" applyFill="1" applyBorder="1" applyAlignment="1">
      <alignment horizontal="center" vertical="top"/>
    </xf>
    <xf numFmtId="0" fontId="3" fillId="36" borderId="26" xfId="0" applyFont="1" applyFill="1" applyBorder="1" applyAlignment="1">
      <alignment horizontal="center" vertical="top"/>
    </xf>
    <xf numFmtId="0" fontId="3" fillId="36" borderId="27" xfId="0" applyFont="1" applyFill="1" applyBorder="1" applyAlignment="1">
      <alignment horizontal="center" vertical="top"/>
    </xf>
    <xf numFmtId="0" fontId="65" fillId="36" borderId="28" xfId="0" applyFont="1" applyFill="1" applyBorder="1" applyAlignment="1">
      <alignment horizontal="center" vertical="top"/>
    </xf>
    <xf numFmtId="164" fontId="0" fillId="33" borderId="12" xfId="0" applyNumberFormat="1" applyFont="1" applyFill="1" applyBorder="1" applyAlignment="1" applyProtection="1">
      <alignment horizontal="center" vertical="top"/>
      <protection locked="0"/>
    </xf>
    <xf numFmtId="164" fontId="0" fillId="33" borderId="12" xfId="0" applyNumberFormat="1" applyFont="1" applyFill="1" applyBorder="1" applyAlignment="1" applyProtection="1">
      <alignment horizontal="center" vertical="top" wrapText="1"/>
      <protection locked="0"/>
    </xf>
    <xf numFmtId="164" fontId="65" fillId="33" borderId="10" xfId="0" applyNumberFormat="1" applyFont="1" applyFill="1" applyBorder="1" applyAlignment="1" applyProtection="1">
      <alignment horizontal="center" vertical="top"/>
      <protection locked="0"/>
    </xf>
    <xf numFmtId="164" fontId="64" fillId="33" borderId="10" xfId="0" applyNumberFormat="1" applyFont="1" applyFill="1" applyBorder="1" applyAlignment="1" applyProtection="1">
      <alignment horizontal="center" vertical="top"/>
      <protection locked="0"/>
    </xf>
    <xf numFmtId="164" fontId="64" fillId="33" borderId="12" xfId="0" applyNumberFormat="1" applyFont="1" applyFill="1" applyBorder="1" applyAlignment="1" applyProtection="1">
      <alignment horizontal="center" vertical="top"/>
      <protection locked="0"/>
    </xf>
    <xf numFmtId="0" fontId="0" fillId="0" borderId="15" xfId="0" applyFont="1" applyFill="1" applyBorder="1" applyAlignment="1" applyProtection="1">
      <alignment vertical="top"/>
      <protection locked="0"/>
    </xf>
    <xf numFmtId="164" fontId="64" fillId="0" borderId="10" xfId="0" applyNumberFormat="1" applyFont="1" applyFill="1" applyBorder="1" applyAlignment="1" applyProtection="1">
      <alignment horizontal="center" vertical="top"/>
      <protection locked="0"/>
    </xf>
    <xf numFmtId="164" fontId="64" fillId="0" borderId="12" xfId="0" applyNumberFormat="1" applyFont="1" applyFill="1" applyBorder="1" applyAlignment="1" applyProtection="1">
      <alignment horizontal="center" vertical="top"/>
      <protection locked="0"/>
    </xf>
    <xf numFmtId="164" fontId="64" fillId="0" borderId="10" xfId="0" applyNumberFormat="1" applyFont="1" applyBorder="1" applyAlignment="1" applyProtection="1">
      <alignment horizontal="center" vertical="top"/>
      <protection locked="0"/>
    </xf>
    <xf numFmtId="164" fontId="64" fillId="0" borderId="12" xfId="0" applyNumberFormat="1" applyFont="1" applyBorder="1" applyAlignment="1" applyProtection="1">
      <alignment horizontal="center" vertical="top"/>
      <protection locked="0"/>
    </xf>
    <xf numFmtId="0" fontId="0" fillId="0" borderId="14" xfId="0" applyFont="1" applyFill="1" applyBorder="1" applyAlignment="1" applyProtection="1">
      <alignment horizontal="left" vertical="top"/>
      <protection locked="0"/>
    </xf>
    <xf numFmtId="0" fontId="0" fillId="33" borderId="29" xfId="0" applyFont="1" applyFill="1" applyBorder="1" applyAlignment="1">
      <alignment vertical="top"/>
    </xf>
    <xf numFmtId="0" fontId="0" fillId="0" borderId="29" xfId="0" applyFont="1" applyBorder="1" applyAlignment="1">
      <alignment vertical="top"/>
    </xf>
    <xf numFmtId="0" fontId="0" fillId="38" borderId="10" xfId="0" applyFont="1" applyFill="1" applyBorder="1" applyAlignment="1">
      <alignment horizontal="left" vertical="top"/>
    </xf>
    <xf numFmtId="0" fontId="0" fillId="0" borderId="42" xfId="0" applyFont="1" applyBorder="1" applyAlignment="1">
      <alignment vertical="top"/>
    </xf>
    <xf numFmtId="0" fontId="0" fillId="38" borderId="42" xfId="0" applyFont="1" applyFill="1" applyBorder="1" applyAlignment="1">
      <alignment vertical="top"/>
    </xf>
    <xf numFmtId="0" fontId="0" fillId="33" borderId="42" xfId="0" applyFont="1" applyFill="1" applyBorder="1" applyAlignment="1">
      <alignment vertical="top"/>
    </xf>
    <xf numFmtId="0" fontId="0" fillId="0" borderId="0" xfId="0" applyFont="1" applyFill="1" applyAlignment="1">
      <alignment vertical="top"/>
    </xf>
    <xf numFmtId="164" fontId="0" fillId="0" borderId="10" xfId="0" applyNumberFormat="1" applyFont="1" applyFill="1" applyBorder="1" applyAlignment="1">
      <alignment horizontal="left" vertical="top" wrapText="1"/>
    </xf>
    <xf numFmtId="0" fontId="0" fillId="0" borderId="23" xfId="0" applyFont="1" applyBorder="1" applyAlignment="1">
      <alignment horizontal="center" vertical="top"/>
    </xf>
    <xf numFmtId="0" fontId="3" fillId="0" borderId="12" xfId="0" applyFont="1" applyBorder="1" applyAlignment="1">
      <alignment vertical="top" wrapText="1"/>
    </xf>
    <xf numFmtId="0" fontId="0" fillId="0" borderId="12" xfId="0" applyFont="1" applyBorder="1" applyAlignment="1">
      <alignment vertical="top" wrapText="1"/>
    </xf>
    <xf numFmtId="0" fontId="2" fillId="0" borderId="42" xfId="0" applyFont="1" applyFill="1" applyBorder="1" applyAlignment="1">
      <alignment horizontal="center" vertical="center" wrapText="1"/>
    </xf>
    <xf numFmtId="0" fontId="0" fillId="0" borderId="40" xfId="0" applyFont="1" applyFill="1" applyBorder="1" applyAlignment="1">
      <alignment horizontal="center"/>
    </xf>
    <xf numFmtId="0" fontId="0" fillId="0" borderId="17" xfId="0" applyFont="1" applyBorder="1" applyAlignment="1" applyProtection="1">
      <alignment/>
      <protection locked="0"/>
    </xf>
    <xf numFmtId="164" fontId="4" fillId="37" borderId="14" xfId="0" applyNumberFormat="1" applyFont="1" applyFill="1" applyBorder="1" applyAlignment="1" applyProtection="1">
      <alignment horizontal="center" vertical="center"/>
      <protection locked="0"/>
    </xf>
    <xf numFmtId="0" fontId="63" fillId="34" borderId="43" xfId="0" applyFont="1" applyFill="1" applyBorder="1" applyAlignment="1">
      <alignment horizontal="center" vertical="top" wrapText="1"/>
    </xf>
    <xf numFmtId="0" fontId="63" fillId="34" borderId="44" xfId="0" applyFont="1" applyFill="1" applyBorder="1" applyAlignment="1">
      <alignment horizontal="center" vertical="top" wrapText="1"/>
    </xf>
    <xf numFmtId="0" fontId="63" fillId="34" borderId="45" xfId="0" applyFont="1" applyFill="1" applyBorder="1" applyAlignment="1">
      <alignment horizontal="center" vertical="top" wrapText="1"/>
    </xf>
    <xf numFmtId="0" fontId="3" fillId="0" borderId="46" xfId="0" applyFont="1" applyFill="1" applyBorder="1" applyAlignment="1">
      <alignment vertical="top" wrapText="1"/>
    </xf>
    <xf numFmtId="0" fontId="0" fillId="33" borderId="47" xfId="0" applyFont="1" applyFill="1" applyBorder="1" applyAlignment="1">
      <alignment vertical="top"/>
    </xf>
    <xf numFmtId="0" fontId="3" fillId="0" borderId="42" xfId="0" applyFont="1" applyFill="1" applyBorder="1" applyAlignment="1">
      <alignment vertical="top" wrapText="1"/>
    </xf>
    <xf numFmtId="0" fontId="0" fillId="0" borderId="47" xfId="0" applyFont="1" applyFill="1" applyBorder="1" applyAlignment="1">
      <alignment vertical="top"/>
    </xf>
    <xf numFmtId="164" fontId="0" fillId="0" borderId="37" xfId="0" applyNumberFormat="1" applyFont="1" applyFill="1" applyBorder="1" applyAlignment="1">
      <alignment horizontal="center" vertical="top"/>
    </xf>
    <xf numFmtId="164" fontId="0" fillId="0" borderId="42" xfId="0" applyNumberFormat="1" applyFont="1" applyFill="1" applyBorder="1" applyAlignment="1">
      <alignment horizontal="center" vertical="top" wrapText="1"/>
    </xf>
    <xf numFmtId="0" fontId="0" fillId="0" borderId="40" xfId="0" applyFont="1" applyBorder="1" applyAlignment="1">
      <alignment horizontal="center" vertical="top"/>
    </xf>
    <xf numFmtId="0" fontId="3" fillId="0" borderId="32" xfId="0" applyFont="1" applyFill="1" applyBorder="1" applyAlignment="1">
      <alignment vertical="top" wrapText="1"/>
    </xf>
    <xf numFmtId="0" fontId="3" fillId="0" borderId="10" xfId="0" applyFont="1" applyFill="1" applyBorder="1" applyAlignment="1">
      <alignment horizontal="left" vertical="top" wrapText="1"/>
    </xf>
    <xf numFmtId="0" fontId="0" fillId="33" borderId="29" xfId="0" applyFont="1" applyFill="1" applyBorder="1" applyAlignment="1">
      <alignment horizontal="left" vertical="top"/>
    </xf>
    <xf numFmtId="0" fontId="0" fillId="0" borderId="29" xfId="0" applyFont="1" applyFill="1" applyBorder="1" applyAlignment="1">
      <alignment horizontal="left" vertical="top"/>
    </xf>
    <xf numFmtId="0" fontId="0" fillId="33" borderId="10" xfId="0" applyFont="1" applyFill="1" applyBorder="1" applyAlignment="1">
      <alignment horizontal="left" vertical="top"/>
    </xf>
    <xf numFmtId="0" fontId="2" fillId="33" borderId="29" xfId="0" applyFont="1" applyFill="1" applyBorder="1" applyAlignment="1">
      <alignment vertical="top"/>
    </xf>
    <xf numFmtId="0" fontId="2" fillId="0" borderId="29" xfId="0" applyFont="1" applyFill="1" applyBorder="1" applyAlignment="1">
      <alignment vertical="top"/>
    </xf>
    <xf numFmtId="0" fontId="3" fillId="0" borderId="12" xfId="0" applyFont="1" applyFill="1" applyBorder="1" applyAlignment="1">
      <alignment horizontal="left" vertical="top" wrapText="1"/>
    </xf>
    <xf numFmtId="0" fontId="2" fillId="0" borderId="33" xfId="0" applyFont="1" applyFill="1" applyBorder="1" applyAlignment="1">
      <alignment vertical="top"/>
    </xf>
    <xf numFmtId="0" fontId="65" fillId="0" borderId="22" xfId="0" applyFont="1" applyFill="1" applyBorder="1" applyAlignment="1">
      <alignment horizontal="center" vertical="top" wrapText="1"/>
    </xf>
    <xf numFmtId="0" fontId="65" fillId="0" borderId="14" xfId="0" applyFont="1" applyFill="1" applyBorder="1" applyAlignment="1">
      <alignment horizontal="center" vertical="top" wrapText="1"/>
    </xf>
    <xf numFmtId="0" fontId="64" fillId="0" borderId="22" xfId="0" applyFont="1" applyFill="1" applyBorder="1" applyAlignment="1">
      <alignment horizontal="center" vertical="top" wrapText="1"/>
    </xf>
    <xf numFmtId="0" fontId="64" fillId="0" borderId="10" xfId="0" applyFont="1" applyFill="1" applyBorder="1" applyAlignment="1">
      <alignment horizontal="center" vertical="top" wrapText="1"/>
    </xf>
    <xf numFmtId="0" fontId="64" fillId="0" borderId="23" xfId="0" applyFont="1" applyFill="1" applyBorder="1" applyAlignment="1">
      <alignment horizontal="center" vertical="top" wrapText="1"/>
    </xf>
    <xf numFmtId="0" fontId="64" fillId="0" borderId="12" xfId="0" applyFont="1" applyFill="1" applyBorder="1" applyAlignment="1">
      <alignment horizontal="center" vertical="top" wrapText="1"/>
    </xf>
    <xf numFmtId="164" fontId="64" fillId="0" borderId="10" xfId="0" applyNumberFormat="1" applyFont="1" applyFill="1" applyBorder="1" applyAlignment="1" applyProtection="1">
      <alignment horizontal="center" vertical="top" wrapText="1"/>
      <protection locked="0"/>
    </xf>
    <xf numFmtId="164" fontId="64" fillId="0" borderId="12" xfId="0" applyNumberFormat="1" applyFont="1" applyFill="1" applyBorder="1" applyAlignment="1" applyProtection="1">
      <alignment horizontal="center" vertical="top" wrapText="1"/>
      <protection locked="0"/>
    </xf>
    <xf numFmtId="0" fontId="63" fillId="34" borderId="48" xfId="0" applyFont="1" applyFill="1" applyBorder="1" applyAlignment="1">
      <alignment horizontal="center" vertical="top"/>
    </xf>
    <xf numFmtId="0" fontId="63" fillId="34" borderId="49" xfId="0" applyFont="1" applyFill="1" applyBorder="1" applyAlignment="1">
      <alignment horizontal="center" vertical="top"/>
    </xf>
    <xf numFmtId="0" fontId="0" fillId="0" borderId="0" xfId="0" applyFont="1" applyBorder="1" applyAlignment="1">
      <alignment vertical="top"/>
    </xf>
    <xf numFmtId="0" fontId="0" fillId="0" borderId="0" xfId="0" applyFont="1" applyAlignment="1">
      <alignment vertical="top" wrapText="1"/>
    </xf>
    <xf numFmtId="0" fontId="0" fillId="0" borderId="12" xfId="0" applyFont="1" applyFill="1" applyBorder="1" applyAlignment="1">
      <alignment horizontal="left" vertical="top" wrapText="1"/>
    </xf>
    <xf numFmtId="164" fontId="0" fillId="0" borderId="12" xfId="0" applyNumberFormat="1" applyFont="1" applyFill="1" applyBorder="1" applyAlignment="1">
      <alignment horizontal="left" vertical="top" wrapText="1"/>
    </xf>
    <xf numFmtId="0" fontId="3" fillId="36" borderId="22"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3" fillId="36" borderId="14" xfId="0" applyFont="1" applyFill="1" applyBorder="1" applyAlignment="1">
      <alignment horizontal="center" vertical="center" wrapText="1"/>
    </xf>
    <xf numFmtId="164" fontId="0" fillId="0" borderId="0" xfId="0" applyNumberFormat="1" applyFont="1" applyFill="1" applyBorder="1" applyAlignment="1">
      <alignment vertical="top"/>
    </xf>
    <xf numFmtId="164" fontId="0" fillId="0" borderId="0" xfId="0" applyNumberFormat="1" applyFont="1" applyFill="1" applyAlignment="1">
      <alignment vertical="top"/>
    </xf>
    <xf numFmtId="164" fontId="0" fillId="0" borderId="0" xfId="0" applyNumberFormat="1" applyAlignment="1">
      <alignment vertical="top"/>
    </xf>
    <xf numFmtId="0" fontId="5" fillId="39" borderId="22" xfId="0" applyFont="1" applyFill="1" applyBorder="1" applyAlignment="1">
      <alignment horizontal="center" vertical="top"/>
    </xf>
    <xf numFmtId="0" fontId="5" fillId="39" borderId="10" xfId="0" applyFont="1" applyFill="1" applyBorder="1" applyAlignment="1">
      <alignment horizontal="left" vertical="top" wrapText="1"/>
    </xf>
    <xf numFmtId="164" fontId="5" fillId="39" borderId="10" xfId="0" applyNumberFormat="1" applyFont="1" applyFill="1" applyBorder="1" applyAlignment="1">
      <alignment horizontal="left" vertical="top" wrapText="1"/>
    </xf>
    <xf numFmtId="164" fontId="5" fillId="39" borderId="10" xfId="0" applyNumberFormat="1" applyFont="1" applyFill="1" applyBorder="1" applyAlignment="1">
      <alignment horizontal="center" vertical="top"/>
    </xf>
    <xf numFmtId="0" fontId="5" fillId="39" borderId="10" xfId="0" applyFont="1" applyFill="1" applyBorder="1" applyAlignment="1">
      <alignment vertical="top" wrapText="1"/>
    </xf>
    <xf numFmtId="7" fontId="5" fillId="39" borderId="10" xfId="44" applyNumberFormat="1" applyFont="1" applyFill="1" applyBorder="1" applyAlignment="1">
      <alignment horizontal="left" vertical="top"/>
    </xf>
    <xf numFmtId="0" fontId="5" fillId="39" borderId="10" xfId="0" applyFont="1" applyFill="1" applyBorder="1" applyAlignment="1">
      <alignment vertical="top"/>
    </xf>
    <xf numFmtId="0" fontId="5" fillId="39" borderId="23" xfId="0" applyFont="1" applyFill="1" applyBorder="1" applyAlignment="1">
      <alignment horizontal="center" vertical="top"/>
    </xf>
    <xf numFmtId="0" fontId="5" fillId="39" borderId="12" xfId="0" applyFont="1" applyFill="1" applyBorder="1" applyAlignment="1">
      <alignment vertical="top"/>
    </xf>
    <xf numFmtId="7" fontId="5" fillId="39" borderId="12" xfId="44" applyNumberFormat="1" applyFont="1" applyFill="1" applyBorder="1" applyAlignment="1">
      <alignment horizontal="left" vertical="top"/>
    </xf>
    <xf numFmtId="164" fontId="5" fillId="39" borderId="12" xfId="0" applyNumberFormat="1" applyFont="1" applyFill="1" applyBorder="1" applyAlignment="1">
      <alignment horizontal="center" vertical="top"/>
    </xf>
    <xf numFmtId="0" fontId="5" fillId="39" borderId="12" xfId="0" applyFont="1" applyFill="1" applyBorder="1" applyAlignment="1">
      <alignment vertical="top" wrapText="1"/>
    </xf>
    <xf numFmtId="164" fontId="5" fillId="34" borderId="10" xfId="0" applyNumberFormat="1" applyFont="1" applyFill="1" applyBorder="1" applyAlignment="1">
      <alignment vertical="top"/>
    </xf>
    <xf numFmtId="164" fontId="5" fillId="34" borderId="12" xfId="0" applyNumberFormat="1" applyFont="1" applyFill="1" applyBorder="1" applyAlignment="1">
      <alignment vertical="top"/>
    </xf>
    <xf numFmtId="164" fontId="0" fillId="34" borderId="10" xfId="0" applyNumberFormat="1" applyFont="1" applyFill="1" applyBorder="1" applyAlignment="1">
      <alignment vertical="top"/>
    </xf>
    <xf numFmtId="164" fontId="0" fillId="34" borderId="12" xfId="0" applyNumberFormat="1" applyFont="1" applyFill="1" applyBorder="1" applyAlignment="1">
      <alignment vertical="top"/>
    </xf>
    <xf numFmtId="0" fontId="5" fillId="39" borderId="22" xfId="0" applyFont="1" applyFill="1" applyBorder="1" applyAlignment="1">
      <alignment horizontal="center" vertical="top" wrapText="1"/>
    </xf>
    <xf numFmtId="0" fontId="5" fillId="39" borderId="10" xfId="0" applyFont="1" applyFill="1" applyBorder="1" applyAlignment="1">
      <alignment horizontal="center" vertical="top" wrapText="1"/>
    </xf>
    <xf numFmtId="0" fontId="5" fillId="39" borderId="23" xfId="0" applyFont="1" applyFill="1" applyBorder="1" applyAlignment="1">
      <alignment horizontal="center" vertical="top" wrapText="1"/>
    </xf>
    <xf numFmtId="0" fontId="5" fillId="39" borderId="12" xfId="0" applyFont="1" applyFill="1" applyBorder="1" applyAlignment="1">
      <alignment horizontal="center" vertical="top" wrapText="1"/>
    </xf>
    <xf numFmtId="0" fontId="0" fillId="34" borderId="10" xfId="0" applyFont="1" applyFill="1" applyBorder="1" applyAlignment="1">
      <alignment vertical="top" wrapText="1"/>
    </xf>
    <xf numFmtId="0" fontId="0" fillId="34" borderId="12" xfId="0" applyFont="1" applyFill="1" applyBorder="1" applyAlignment="1">
      <alignment vertical="top" wrapText="1"/>
    </xf>
    <xf numFmtId="164" fontId="0" fillId="0" borderId="0" xfId="0" applyNumberFormat="1" applyFont="1" applyAlignment="1">
      <alignment vertical="top"/>
    </xf>
    <xf numFmtId="164" fontId="0" fillId="0" borderId="10" xfId="0" applyNumberFormat="1" applyBorder="1" applyAlignment="1" applyProtection="1">
      <alignment horizontal="center"/>
      <protection hidden="1"/>
    </xf>
    <xf numFmtId="164" fontId="0" fillId="0" borderId="10" xfId="0" applyNumberFormat="1" applyFont="1" applyBorder="1" applyAlignment="1" applyProtection="1">
      <alignment horizontal="center"/>
      <protection hidden="1"/>
    </xf>
    <xf numFmtId="1" fontId="0" fillId="0" borderId="10" xfId="0" applyNumberFormat="1" applyFont="1" applyBorder="1" applyAlignment="1" applyProtection="1">
      <alignment horizontal="center"/>
      <protection hidden="1"/>
    </xf>
    <xf numFmtId="1" fontId="0" fillId="0" borderId="10" xfId="0" applyNumberFormat="1" applyBorder="1" applyAlignment="1" applyProtection="1">
      <alignment horizontal="center"/>
      <protection hidden="1"/>
    </xf>
    <xf numFmtId="164" fontId="0" fillId="0" borderId="0" xfId="0" applyNumberFormat="1" applyFont="1" applyAlignment="1">
      <alignment vertical="top"/>
    </xf>
    <xf numFmtId="164" fontId="0" fillId="0" borderId="0" xfId="44" applyNumberFormat="1" applyFont="1" applyAlignment="1">
      <alignment vertical="top"/>
    </xf>
    <xf numFmtId="164" fontId="0" fillId="0" borderId="0" xfId="0" applyNumberFormat="1" applyAlignment="1">
      <alignment/>
    </xf>
    <xf numFmtId="164" fontId="0" fillId="0" borderId="0" xfId="0" applyNumberFormat="1" applyFont="1" applyAlignment="1">
      <alignment/>
    </xf>
    <xf numFmtId="0" fontId="0" fillId="0" borderId="0" xfId="0" applyFont="1" applyAlignment="1">
      <alignment/>
    </xf>
    <xf numFmtId="164" fontId="0" fillId="0" borderId="0" xfId="0" applyNumberFormat="1" applyFont="1" applyAlignment="1">
      <alignment/>
    </xf>
    <xf numFmtId="0" fontId="64" fillId="0" borderId="10" xfId="0" applyFont="1" applyFill="1" applyBorder="1" applyAlignment="1">
      <alignment horizontal="left" vertical="top" wrapText="1"/>
    </xf>
    <xf numFmtId="0" fontId="64" fillId="0" borderId="12" xfId="0" applyFont="1" applyFill="1" applyBorder="1" applyAlignment="1">
      <alignment horizontal="left" vertical="top"/>
    </xf>
    <xf numFmtId="0" fontId="0" fillId="0" borderId="14" xfId="0" applyNumberFormat="1" applyFont="1" applyBorder="1" applyAlignment="1" applyProtection="1">
      <alignment vertical="top"/>
      <protection locked="0"/>
    </xf>
    <xf numFmtId="0" fontId="0" fillId="0" borderId="15" xfId="0" applyNumberFormat="1" applyFont="1" applyFill="1" applyBorder="1" applyAlignment="1" applyProtection="1">
      <alignment horizontal="center" vertical="top"/>
      <protection locked="0"/>
    </xf>
    <xf numFmtId="0" fontId="0" fillId="0" borderId="14" xfId="0" applyNumberFormat="1" applyFont="1" applyFill="1" applyBorder="1" applyAlignment="1" applyProtection="1">
      <alignment vertical="top"/>
      <protection locked="0"/>
    </xf>
    <xf numFmtId="0" fontId="4" fillId="0" borderId="14" xfId="0" applyNumberFormat="1" applyFont="1" applyFill="1" applyBorder="1" applyAlignment="1" applyProtection="1">
      <alignment vertical="top"/>
      <protection locked="0"/>
    </xf>
    <xf numFmtId="0" fontId="0" fillId="0" borderId="15" xfId="0" applyNumberFormat="1" applyFont="1" applyFill="1" applyBorder="1" applyAlignment="1" applyProtection="1">
      <alignment vertical="top"/>
      <protection locked="0"/>
    </xf>
    <xf numFmtId="0" fontId="67" fillId="0" borderId="14" xfId="0" applyFont="1" applyFill="1" applyBorder="1" applyAlignment="1" applyProtection="1">
      <alignment vertical="top"/>
      <protection locked="0"/>
    </xf>
    <xf numFmtId="0" fontId="0" fillId="0" borderId="15" xfId="0" applyFont="1" applyBorder="1" applyAlignment="1" applyProtection="1">
      <alignment vertical="top"/>
      <protection locked="0"/>
    </xf>
    <xf numFmtId="164" fontId="0" fillId="0" borderId="33" xfId="0" applyNumberFormat="1" applyFont="1" applyFill="1" applyBorder="1" applyAlignment="1" applyProtection="1">
      <alignment horizontal="center" vertical="top" wrapText="1"/>
      <protection locked="0"/>
    </xf>
    <xf numFmtId="164" fontId="0" fillId="0" borderId="13" xfId="0" applyNumberFormat="1" applyFont="1" applyBorder="1" applyAlignment="1" applyProtection="1">
      <alignment horizontal="center" vertical="top"/>
      <protection locked="0"/>
    </xf>
    <xf numFmtId="0" fontId="3" fillId="0" borderId="0" xfId="0" applyFont="1" applyBorder="1" applyAlignment="1" applyProtection="1">
      <alignment horizontal="left"/>
      <protection/>
    </xf>
    <xf numFmtId="14" fontId="0" fillId="0" borderId="0" xfId="0" applyNumberFormat="1" applyBorder="1" applyAlignment="1" applyProtection="1">
      <alignment horizontal="left"/>
      <protection locked="0"/>
    </xf>
    <xf numFmtId="164" fontId="5" fillId="0" borderId="10" xfId="0" applyNumberFormat="1" applyFont="1" applyFill="1" applyBorder="1" applyAlignment="1" applyProtection="1">
      <alignment horizontal="center" vertical="top" wrapText="1"/>
      <protection locked="0"/>
    </xf>
    <xf numFmtId="0" fontId="63" fillId="34" borderId="24" xfId="0" applyFont="1" applyFill="1" applyBorder="1" applyAlignment="1">
      <alignment horizontal="center" vertical="top" wrapText="1"/>
    </xf>
    <xf numFmtId="0" fontId="63" fillId="34" borderId="25" xfId="0" applyFont="1" applyFill="1" applyBorder="1" applyAlignment="1">
      <alignment horizontal="center" vertical="top" wrapText="1"/>
    </xf>
    <xf numFmtId="0" fontId="63" fillId="34" borderId="21" xfId="0" applyFont="1" applyFill="1" applyBorder="1" applyAlignment="1">
      <alignment horizontal="center" vertical="top" wrapText="1"/>
    </xf>
    <xf numFmtId="0" fontId="63" fillId="34" borderId="25" xfId="0" applyFont="1" applyFill="1" applyBorder="1" applyAlignment="1" applyProtection="1">
      <alignment horizontal="center" vertical="top" wrapText="1"/>
      <protection/>
    </xf>
    <xf numFmtId="0" fontId="63" fillId="34" borderId="21" xfId="0" applyFont="1" applyFill="1" applyBorder="1" applyAlignment="1">
      <alignment horizontal="center" vertical="top"/>
    </xf>
    <xf numFmtId="0" fontId="4" fillId="0" borderId="50" xfId="0" applyFont="1" applyBorder="1" applyAlignment="1" applyProtection="1">
      <alignment horizontal="center" vertical="center" wrapText="1"/>
      <protection/>
    </xf>
    <xf numFmtId="0" fontId="4" fillId="0" borderId="51" xfId="0" applyFont="1" applyBorder="1" applyAlignment="1" applyProtection="1">
      <alignment horizontal="center" vertical="center" wrapText="1"/>
      <protection/>
    </xf>
    <xf numFmtId="0" fontId="4" fillId="0" borderId="49"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52" xfId="0" applyFont="1" applyBorder="1" applyAlignment="1" applyProtection="1">
      <alignment horizontal="center" vertical="center" wrapText="1"/>
      <protection/>
    </xf>
    <xf numFmtId="0" fontId="4" fillId="0" borderId="53" xfId="0" applyFont="1" applyBorder="1" applyAlignment="1" applyProtection="1">
      <alignment horizontal="center" vertical="center" wrapText="1"/>
      <protection/>
    </xf>
    <xf numFmtId="0" fontId="4" fillId="0" borderId="54" xfId="0" applyFont="1" applyBorder="1" applyAlignment="1" applyProtection="1">
      <alignment horizontal="center" vertical="center" wrapText="1"/>
      <protection/>
    </xf>
    <xf numFmtId="0" fontId="8" fillId="0" borderId="55" xfId="53" applyBorder="1" applyAlignment="1" applyProtection="1" quotePrefix="1">
      <alignment horizontal="left"/>
      <protection/>
    </xf>
    <xf numFmtId="0" fontId="8" fillId="0" borderId="56" xfId="53" applyBorder="1" applyAlignment="1" applyProtection="1" quotePrefix="1">
      <alignment horizontal="left"/>
      <protection/>
    </xf>
    <xf numFmtId="0" fontId="8" fillId="0" borderId="57" xfId="53" applyBorder="1" applyAlignment="1" applyProtection="1" quotePrefix="1">
      <alignment horizontal="left"/>
      <protection/>
    </xf>
    <xf numFmtId="0" fontId="8" fillId="0" borderId="22" xfId="53" applyBorder="1" applyAlignment="1" applyProtection="1" quotePrefix="1">
      <alignment horizontal="left"/>
      <protection/>
    </xf>
    <xf numFmtId="0" fontId="8" fillId="0" borderId="10" xfId="53" applyBorder="1" applyAlignment="1" applyProtection="1">
      <alignment horizontal="left"/>
      <protection/>
    </xf>
    <xf numFmtId="0" fontId="8" fillId="0" borderId="14" xfId="53" applyBorder="1" applyAlignment="1" applyProtection="1">
      <alignment horizontal="left"/>
      <protection/>
    </xf>
    <xf numFmtId="0" fontId="8" fillId="0" borderId="58" xfId="53" applyBorder="1" applyAlignment="1" applyProtection="1" quotePrefix="1">
      <alignment horizontal="left"/>
      <protection/>
    </xf>
    <xf numFmtId="0" fontId="8" fillId="0" borderId="59" xfId="53" applyBorder="1" applyAlignment="1" applyProtection="1" quotePrefix="1">
      <alignment horizontal="left"/>
      <protection/>
    </xf>
    <xf numFmtId="0" fontId="8" fillId="0" borderId="60" xfId="53" applyBorder="1" applyAlignment="1" applyProtection="1" quotePrefix="1">
      <alignment horizontal="left"/>
      <protection/>
    </xf>
    <xf numFmtId="0" fontId="8" fillId="0" borderId="22" xfId="53" applyBorder="1" applyAlignment="1" applyProtection="1">
      <alignment horizontal="left"/>
      <protection/>
    </xf>
    <xf numFmtId="0" fontId="9" fillId="0" borderId="61" xfId="0" applyFont="1" applyBorder="1" applyAlignment="1" applyProtection="1">
      <alignment horizontal="center"/>
      <protection/>
    </xf>
    <xf numFmtId="0" fontId="9" fillId="0" borderId="62" xfId="0" applyFont="1" applyBorder="1" applyAlignment="1" applyProtection="1">
      <alignment horizontal="center"/>
      <protection/>
    </xf>
    <xf numFmtId="0" fontId="9" fillId="0" borderId="63" xfId="0" applyFont="1" applyBorder="1" applyAlignment="1" applyProtection="1">
      <alignment horizontal="center"/>
      <protection/>
    </xf>
    <xf numFmtId="0" fontId="3" fillId="33" borderId="64" xfId="0" applyFont="1" applyFill="1" applyBorder="1" applyAlignment="1" applyProtection="1">
      <alignment horizontal="left"/>
      <protection/>
    </xf>
    <xf numFmtId="0" fontId="3" fillId="33" borderId="47" xfId="0" applyFont="1" applyFill="1" applyBorder="1" applyAlignment="1" applyProtection="1">
      <alignment horizontal="left"/>
      <protection/>
    </xf>
    <xf numFmtId="0" fontId="3" fillId="33" borderId="46" xfId="0" applyFont="1" applyFill="1" applyBorder="1" applyAlignment="1" applyProtection="1">
      <alignment horizontal="left"/>
      <protection/>
    </xf>
    <xf numFmtId="0" fontId="3" fillId="0" borderId="55" xfId="0" applyFont="1" applyBorder="1" applyAlignment="1" applyProtection="1">
      <alignment horizontal="left"/>
      <protection/>
    </xf>
    <xf numFmtId="0" fontId="3" fillId="0" borderId="56" xfId="0" applyFont="1" applyBorder="1" applyAlignment="1" applyProtection="1">
      <alignment horizontal="left"/>
      <protection/>
    </xf>
    <xf numFmtId="0" fontId="3" fillId="0" borderId="42" xfId="0" applyFont="1" applyBorder="1" applyAlignment="1" applyProtection="1">
      <alignment horizontal="left"/>
      <protection/>
    </xf>
    <xf numFmtId="0" fontId="3" fillId="0" borderId="58" xfId="0" applyFont="1" applyBorder="1" applyAlignment="1" applyProtection="1">
      <alignment horizontal="left"/>
      <protection/>
    </xf>
    <xf numFmtId="0" fontId="3" fillId="0" borderId="59" xfId="0" applyFont="1" applyBorder="1" applyAlignment="1" applyProtection="1">
      <alignment horizontal="left"/>
      <protection/>
    </xf>
    <xf numFmtId="0" fontId="3" fillId="0" borderId="32" xfId="0" applyFont="1" applyBorder="1" applyAlignment="1" applyProtection="1">
      <alignment horizontal="left"/>
      <protection/>
    </xf>
    <xf numFmtId="0" fontId="3" fillId="0" borderId="19" xfId="0" applyFont="1" applyBorder="1" applyAlignment="1" applyProtection="1">
      <alignment horizontal="center"/>
      <protection/>
    </xf>
    <xf numFmtId="0" fontId="3" fillId="0" borderId="18" xfId="0" applyFont="1" applyBorder="1" applyAlignment="1" applyProtection="1">
      <alignment horizontal="center"/>
      <protection/>
    </xf>
    <xf numFmtId="0" fontId="3" fillId="0" borderId="20" xfId="0" applyFont="1" applyBorder="1" applyAlignment="1" applyProtection="1">
      <alignment horizontal="center"/>
      <protection/>
    </xf>
    <xf numFmtId="0" fontId="4" fillId="0" borderId="0" xfId="0" applyFont="1" applyAlignment="1" applyProtection="1">
      <alignment horizontal="left" wrapText="1"/>
      <protection/>
    </xf>
    <xf numFmtId="0" fontId="8" fillId="0" borderId="11" xfId="53" applyBorder="1" applyAlignment="1" applyProtection="1" quotePrefix="1">
      <alignment horizontal="left"/>
      <protection/>
    </xf>
    <xf numFmtId="0" fontId="8" fillId="0" borderId="29" xfId="53" applyBorder="1" applyAlignment="1" applyProtection="1">
      <alignment horizontal="left"/>
      <protection/>
    </xf>
    <xf numFmtId="0" fontId="8" fillId="0" borderId="13" xfId="53" applyBorder="1" applyAlignment="1" applyProtection="1">
      <alignment horizontal="left"/>
      <protection/>
    </xf>
    <xf numFmtId="0" fontId="12" fillId="33" borderId="52" xfId="53" applyFont="1" applyFill="1" applyBorder="1" applyAlignment="1" applyProtection="1">
      <alignment horizontal="center" vertical="top"/>
      <protection/>
    </xf>
    <xf numFmtId="0" fontId="12" fillId="33" borderId="53" xfId="53" applyFont="1" applyFill="1" applyBorder="1" applyAlignment="1" applyProtection="1">
      <alignment horizontal="center" vertical="top"/>
      <protection/>
    </xf>
    <xf numFmtId="0" fontId="12" fillId="33" borderId="54" xfId="53" applyFont="1" applyFill="1" applyBorder="1" applyAlignment="1" applyProtection="1">
      <alignment horizontal="center" vertical="top"/>
      <protection/>
    </xf>
    <xf numFmtId="0" fontId="3" fillId="33" borderId="50" xfId="0" applyFont="1" applyFill="1" applyBorder="1" applyAlignment="1" applyProtection="1">
      <alignment horizontal="center" vertical="top" wrapText="1"/>
      <protection/>
    </xf>
    <xf numFmtId="0" fontId="3" fillId="33" borderId="51" xfId="0" applyFont="1" applyFill="1" applyBorder="1" applyAlignment="1" applyProtection="1">
      <alignment horizontal="center" vertical="top" wrapText="1"/>
      <protection/>
    </xf>
    <xf numFmtId="0" fontId="3" fillId="33" borderId="49" xfId="0" applyFont="1" applyFill="1" applyBorder="1" applyAlignment="1" applyProtection="1">
      <alignment horizontal="center" vertical="top" wrapText="1"/>
      <protection/>
    </xf>
    <xf numFmtId="0" fontId="8" fillId="0" borderId="10" xfId="53" applyBorder="1" applyAlignment="1" applyProtection="1" quotePrefix="1">
      <alignment horizontal="left"/>
      <protection/>
    </xf>
    <xf numFmtId="0" fontId="3" fillId="0" borderId="10" xfId="0" applyFont="1" applyBorder="1" applyAlignment="1">
      <alignment horizontal="center"/>
    </xf>
    <xf numFmtId="0" fontId="68" fillId="34" borderId="16" xfId="0" applyFont="1" applyFill="1" applyBorder="1" applyAlignment="1" applyProtection="1">
      <alignment horizontal="center" vertical="top" wrapText="1"/>
      <protection/>
    </xf>
    <xf numFmtId="0" fontId="68" fillId="34" borderId="0" xfId="0" applyFont="1" applyFill="1" applyBorder="1" applyAlignment="1" applyProtection="1">
      <alignment horizontal="center" vertical="top" wrapText="1"/>
      <protection/>
    </xf>
    <xf numFmtId="0" fontId="68" fillId="34" borderId="17" xfId="0" applyFont="1" applyFill="1" applyBorder="1" applyAlignment="1" applyProtection="1">
      <alignment horizontal="center" vertical="top" wrapText="1"/>
      <protection/>
    </xf>
    <xf numFmtId="0" fontId="0" fillId="0" borderId="10" xfId="0" applyFont="1" applyFill="1" applyBorder="1" applyAlignment="1" applyProtection="1">
      <alignment horizontal="center" vertical="top" wrapText="1"/>
      <protection/>
    </xf>
    <xf numFmtId="0" fontId="69" fillId="34" borderId="61" xfId="0" applyFont="1" applyFill="1" applyBorder="1" applyAlignment="1" applyProtection="1">
      <alignment horizontal="center" vertical="top"/>
      <protection/>
    </xf>
    <xf numFmtId="0" fontId="69" fillId="34" borderId="62" xfId="0" applyFont="1" applyFill="1" applyBorder="1" applyAlignment="1" applyProtection="1">
      <alignment horizontal="center" vertical="top"/>
      <protection/>
    </xf>
    <xf numFmtId="0" fontId="69" fillId="34" borderId="63" xfId="0" applyFont="1" applyFill="1" applyBorder="1" applyAlignment="1" applyProtection="1">
      <alignment horizontal="center" vertical="top"/>
      <protection/>
    </xf>
    <xf numFmtId="0" fontId="10" fillId="36" borderId="24" xfId="0" applyFont="1" applyFill="1" applyBorder="1" applyAlignment="1" applyProtection="1">
      <alignment horizontal="left" vertical="top"/>
      <protection/>
    </xf>
    <xf numFmtId="0" fontId="10" fillId="36" borderId="25" xfId="0" applyFont="1" applyFill="1" applyBorder="1" applyAlignment="1" applyProtection="1">
      <alignment horizontal="left" vertical="top"/>
      <protection/>
    </xf>
    <xf numFmtId="0" fontId="68" fillId="34" borderId="16" xfId="0" applyFont="1" applyFill="1" applyBorder="1" applyAlignment="1" applyProtection="1">
      <alignment horizontal="center" vertical="top"/>
      <protection/>
    </xf>
    <xf numFmtId="0" fontId="68" fillId="34" borderId="0" xfId="0" applyFont="1" applyFill="1" applyBorder="1" applyAlignment="1" applyProtection="1">
      <alignment horizontal="center" vertical="top"/>
      <protection/>
    </xf>
    <xf numFmtId="0" fontId="68" fillId="34" borderId="17" xfId="0" applyFont="1" applyFill="1" applyBorder="1" applyAlignment="1" applyProtection="1">
      <alignment horizontal="center" vertical="top"/>
      <protection/>
    </xf>
    <xf numFmtId="0" fontId="10" fillId="36" borderId="22" xfId="0" applyFont="1" applyFill="1" applyBorder="1" applyAlignment="1" applyProtection="1">
      <alignment horizontal="left" vertical="top"/>
      <protection/>
    </xf>
    <xf numFmtId="0" fontId="10" fillId="36" borderId="10" xfId="0" applyFont="1" applyFill="1" applyBorder="1" applyAlignment="1" applyProtection="1">
      <alignment horizontal="left" vertical="top"/>
      <protection/>
    </xf>
    <xf numFmtId="0" fontId="10" fillId="36" borderId="23" xfId="0" applyFont="1" applyFill="1" applyBorder="1" applyAlignment="1" applyProtection="1">
      <alignment horizontal="left" vertical="top"/>
      <protection/>
    </xf>
    <xf numFmtId="0" fontId="10" fillId="36" borderId="12" xfId="0" applyFont="1" applyFill="1" applyBorder="1" applyAlignment="1" applyProtection="1">
      <alignment horizontal="left" vertical="top"/>
      <protection/>
    </xf>
    <xf numFmtId="0" fontId="11" fillId="0" borderId="25" xfId="0" applyFont="1" applyFill="1" applyBorder="1" applyAlignment="1" applyProtection="1">
      <alignment horizontal="left" vertical="top"/>
      <protection/>
    </xf>
    <xf numFmtId="0" fontId="11" fillId="0" borderId="21" xfId="0" applyFont="1" applyFill="1" applyBorder="1" applyAlignment="1" applyProtection="1">
      <alignment horizontal="left" vertical="top"/>
      <protection/>
    </xf>
    <xf numFmtId="0" fontId="11" fillId="0" borderId="65" xfId="0" applyFont="1" applyBorder="1" applyAlignment="1" applyProtection="1">
      <alignment horizontal="left" vertical="top"/>
      <protection/>
    </xf>
    <xf numFmtId="0" fontId="11" fillId="0" borderId="57" xfId="0" applyFont="1" applyBorder="1" applyAlignment="1" applyProtection="1">
      <alignment horizontal="left" vertical="top"/>
      <protection/>
    </xf>
    <xf numFmtId="14" fontId="11" fillId="0" borderId="66" xfId="0" applyNumberFormat="1" applyFont="1" applyBorder="1" applyAlignment="1" applyProtection="1">
      <alignment horizontal="left" vertical="top"/>
      <protection/>
    </xf>
    <xf numFmtId="14" fontId="11" fillId="0" borderId="60" xfId="0" applyNumberFormat="1" applyFont="1" applyBorder="1" applyAlignment="1" applyProtection="1">
      <alignment horizontal="left" vertical="top"/>
      <protection/>
    </xf>
    <xf numFmtId="0" fontId="10" fillId="40" borderId="51" xfId="0" applyFont="1" applyFill="1" applyBorder="1" applyAlignment="1" applyProtection="1">
      <alignment horizontal="center" vertical="center"/>
      <protection/>
    </xf>
    <xf numFmtId="0" fontId="10" fillId="40" borderId="49" xfId="0" applyFont="1" applyFill="1" applyBorder="1" applyAlignment="1" applyProtection="1">
      <alignment horizontal="center" vertical="center"/>
      <protection/>
    </xf>
    <xf numFmtId="0" fontId="10" fillId="40" borderId="0" xfId="0" applyFont="1" applyFill="1" applyBorder="1" applyAlignment="1" applyProtection="1">
      <alignment horizontal="center" vertical="center"/>
      <protection/>
    </xf>
    <xf numFmtId="0" fontId="10" fillId="40" borderId="17" xfId="0" applyFont="1" applyFill="1" applyBorder="1" applyAlignment="1" applyProtection="1">
      <alignment horizontal="center" vertical="center"/>
      <protection/>
    </xf>
    <xf numFmtId="0" fontId="10" fillId="40" borderId="53" xfId="0" applyFont="1" applyFill="1" applyBorder="1" applyAlignment="1" applyProtection="1">
      <alignment horizontal="center" vertical="center"/>
      <protection/>
    </xf>
    <xf numFmtId="0" fontId="10" fillId="40" borderId="54" xfId="0" applyFont="1" applyFill="1" applyBorder="1" applyAlignment="1" applyProtection="1">
      <alignment horizontal="center" vertical="center"/>
      <protection/>
    </xf>
    <xf numFmtId="0" fontId="70" fillId="0" borderId="55" xfId="0" applyFont="1" applyBorder="1" applyAlignment="1" applyProtection="1">
      <alignment vertical="top"/>
      <protection/>
    </xf>
    <xf numFmtId="0" fontId="70" fillId="0" borderId="56" xfId="0" applyFont="1" applyBorder="1" applyAlignment="1" applyProtection="1">
      <alignment vertical="top"/>
      <protection/>
    </xf>
    <xf numFmtId="0" fontId="70" fillId="0" borderId="57" xfId="0" applyFont="1" applyBorder="1" applyAlignment="1" applyProtection="1">
      <alignment vertical="top"/>
      <protection/>
    </xf>
    <xf numFmtId="0" fontId="3" fillId="0" borderId="55" xfId="0" applyFont="1" applyBorder="1" applyAlignment="1" applyProtection="1">
      <alignment vertical="top"/>
      <protection/>
    </xf>
    <xf numFmtId="0" fontId="3" fillId="0" borderId="56" xfId="0" applyFont="1" applyBorder="1" applyAlignment="1" applyProtection="1">
      <alignment vertical="top"/>
      <protection/>
    </xf>
    <xf numFmtId="0" fontId="3" fillId="0" borderId="57" xfId="0" applyFont="1" applyBorder="1" applyAlignment="1" applyProtection="1">
      <alignment vertical="top"/>
      <protection/>
    </xf>
    <xf numFmtId="0" fontId="71" fillId="0" borderId="58" xfId="0" applyFont="1" applyBorder="1" applyAlignment="1" applyProtection="1">
      <alignment vertical="top" wrapText="1"/>
      <protection/>
    </xf>
    <xf numFmtId="0" fontId="71" fillId="0" borderId="59" xfId="0" applyFont="1" applyBorder="1" applyAlignment="1" applyProtection="1">
      <alignment vertical="top" wrapText="1"/>
      <protection/>
    </xf>
    <xf numFmtId="0" fontId="71" fillId="0" borderId="60" xfId="0" applyFont="1" applyBorder="1" applyAlignment="1" applyProtection="1">
      <alignment vertical="top" wrapText="1"/>
      <protection/>
    </xf>
    <xf numFmtId="0" fontId="71" fillId="0" borderId="55" xfId="0" applyFont="1" applyBorder="1" applyAlignment="1" applyProtection="1">
      <alignment vertical="top" wrapText="1"/>
      <protection/>
    </xf>
    <xf numFmtId="0" fontId="71" fillId="0" borderId="56" xfId="0" applyFont="1" applyBorder="1" applyAlignment="1" applyProtection="1">
      <alignment vertical="top" wrapText="1"/>
      <protection/>
    </xf>
    <xf numFmtId="0" fontId="71" fillId="0" borderId="57" xfId="0" applyFont="1" applyBorder="1" applyAlignment="1" applyProtection="1">
      <alignment vertical="top" wrapText="1"/>
      <protection/>
    </xf>
    <xf numFmtId="0" fontId="3" fillId="33" borderId="67" xfId="0" applyFont="1" applyFill="1" applyBorder="1" applyAlignment="1" applyProtection="1">
      <alignment vertical="top"/>
      <protection/>
    </xf>
    <xf numFmtId="0" fontId="3" fillId="33" borderId="68" xfId="0" applyFont="1" applyFill="1" applyBorder="1" applyAlignment="1" applyProtection="1">
      <alignment vertical="top"/>
      <protection/>
    </xf>
    <xf numFmtId="0" fontId="3" fillId="33" borderId="69" xfId="0" applyFont="1" applyFill="1" applyBorder="1" applyAlignment="1" applyProtection="1">
      <alignment vertical="top"/>
      <protection/>
    </xf>
    <xf numFmtId="0" fontId="68" fillId="34" borderId="50" xfId="0" applyFont="1" applyFill="1" applyBorder="1" applyAlignment="1" applyProtection="1">
      <alignment horizontal="center" vertical="top"/>
      <protection/>
    </xf>
    <xf numFmtId="0" fontId="68" fillId="34" borderId="51" xfId="0" applyFont="1" applyFill="1" applyBorder="1" applyAlignment="1" applyProtection="1">
      <alignment horizontal="center" vertical="top"/>
      <protection/>
    </xf>
    <xf numFmtId="0" fontId="68" fillId="34" borderId="49" xfId="0" applyFont="1" applyFill="1" applyBorder="1" applyAlignment="1" applyProtection="1">
      <alignment horizontal="center" vertical="top"/>
      <protection/>
    </xf>
    <xf numFmtId="0" fontId="71" fillId="0" borderId="70" xfId="0" applyFont="1" applyBorder="1" applyAlignment="1" applyProtection="1">
      <alignment vertical="top" wrapText="1"/>
      <protection/>
    </xf>
    <xf numFmtId="0" fontId="71" fillId="0" borderId="71" xfId="0" applyFont="1" applyBorder="1" applyAlignment="1" applyProtection="1">
      <alignment vertical="top" wrapText="1"/>
      <protection/>
    </xf>
    <xf numFmtId="0" fontId="71" fillId="0" borderId="72" xfId="0" applyFont="1" applyBorder="1" applyAlignment="1" applyProtection="1">
      <alignment vertical="top" wrapText="1"/>
      <protection/>
    </xf>
    <xf numFmtId="0" fontId="71" fillId="0" borderId="52" xfId="0" applyFont="1" applyBorder="1" applyAlignment="1" applyProtection="1">
      <alignment vertical="top" wrapText="1"/>
      <protection/>
    </xf>
    <xf numFmtId="0" fontId="71" fillId="0" borderId="53" xfId="0" applyFont="1" applyBorder="1" applyAlignment="1" applyProtection="1">
      <alignment vertical="top" wrapText="1"/>
      <protection/>
    </xf>
    <xf numFmtId="0" fontId="71" fillId="0" borderId="54" xfId="0" applyFont="1" applyBorder="1" applyAlignment="1" applyProtection="1">
      <alignment vertical="top" wrapText="1"/>
      <protection/>
    </xf>
    <xf numFmtId="164" fontId="0" fillId="0" borderId="28" xfId="0" applyNumberFormat="1" applyFont="1" applyFill="1" applyBorder="1" applyAlignment="1" applyProtection="1">
      <alignment vertical="top"/>
      <protection locked="0"/>
    </xf>
    <xf numFmtId="164" fontId="0" fillId="0" borderId="41" xfId="0" applyNumberFormat="1" applyFont="1" applyFill="1" applyBorder="1" applyAlignment="1" applyProtection="1">
      <alignment vertical="top"/>
      <protection locked="0"/>
    </xf>
    <xf numFmtId="0" fontId="71" fillId="0" borderId="16" xfId="0" applyFont="1" applyBorder="1" applyAlignment="1" applyProtection="1">
      <alignment vertical="top" wrapText="1"/>
      <protection/>
    </xf>
    <xf numFmtId="0" fontId="71" fillId="0" borderId="0" xfId="0" applyFont="1" applyBorder="1" applyAlignment="1" applyProtection="1">
      <alignment vertical="top" wrapText="1"/>
      <protection/>
    </xf>
    <xf numFmtId="0" fontId="71" fillId="0" borderId="17" xfId="0" applyFont="1" applyBorder="1" applyAlignment="1" applyProtection="1">
      <alignment vertical="top" wrapText="1"/>
      <protection/>
    </xf>
    <xf numFmtId="0" fontId="3" fillId="0" borderId="67" xfId="0" applyFont="1" applyBorder="1" applyAlignment="1" applyProtection="1">
      <alignment vertical="top"/>
      <protection/>
    </xf>
    <xf numFmtId="0" fontId="3" fillId="0" borderId="68" xfId="0" applyFont="1" applyBorder="1" applyAlignment="1" applyProtection="1">
      <alignment vertical="top"/>
      <protection/>
    </xf>
    <xf numFmtId="0" fontId="3" fillId="0" borderId="69" xfId="0" applyFont="1" applyBorder="1" applyAlignment="1" applyProtection="1">
      <alignment vertical="top"/>
      <protection/>
    </xf>
    <xf numFmtId="164" fontId="0" fillId="0" borderId="21" xfId="0" applyNumberFormat="1" applyFont="1" applyFill="1" applyBorder="1" applyAlignment="1" applyProtection="1">
      <alignment vertical="top"/>
      <protection locked="0"/>
    </xf>
    <xf numFmtId="164" fontId="0" fillId="0" borderId="15" xfId="0" applyNumberFormat="1" applyFont="1" applyFill="1" applyBorder="1" applyAlignment="1" applyProtection="1">
      <alignment vertical="top"/>
      <protection locked="0"/>
    </xf>
    <xf numFmtId="164" fontId="0" fillId="0" borderId="13" xfId="0" applyNumberFormat="1" applyFont="1" applyFill="1" applyBorder="1" applyAlignment="1" applyProtection="1">
      <alignment vertical="top"/>
      <protection locked="0"/>
    </xf>
    <xf numFmtId="0" fontId="0" fillId="0" borderId="10" xfId="0" applyFont="1" applyFill="1" applyBorder="1" applyAlignment="1">
      <alignment horizontal="center" vertical="top" wrapText="1"/>
    </xf>
    <xf numFmtId="0" fontId="69" fillId="34" borderId="16" xfId="0" applyFont="1" applyFill="1" applyBorder="1" applyAlignment="1" applyProtection="1">
      <alignment horizontal="center" vertical="top"/>
      <protection/>
    </xf>
    <xf numFmtId="0" fontId="69" fillId="34" borderId="0" xfId="0" applyFont="1" applyFill="1" applyBorder="1" applyAlignment="1" applyProtection="1">
      <alignment horizontal="center" vertical="top"/>
      <protection/>
    </xf>
    <xf numFmtId="0" fontId="71" fillId="0" borderId="50" xfId="0" applyFont="1" applyBorder="1" applyAlignment="1" applyProtection="1">
      <alignment vertical="top" wrapText="1"/>
      <protection/>
    </xf>
    <xf numFmtId="0" fontId="71" fillId="0" borderId="51" xfId="0" applyFont="1" applyBorder="1" applyAlignment="1" applyProtection="1">
      <alignment vertical="top" wrapText="1"/>
      <protection/>
    </xf>
    <xf numFmtId="0" fontId="71" fillId="0" borderId="49" xfId="0" applyFont="1" applyBorder="1" applyAlignment="1" applyProtection="1">
      <alignment vertical="top" wrapText="1"/>
      <protection/>
    </xf>
    <xf numFmtId="0" fontId="10" fillId="36" borderId="24" xfId="0" applyFont="1" applyFill="1" applyBorder="1" applyAlignment="1" applyProtection="1">
      <alignment vertical="top"/>
      <protection/>
    </xf>
    <xf numFmtId="0" fontId="10" fillId="36" borderId="25" xfId="0" applyFont="1" applyFill="1" applyBorder="1" applyAlignment="1" applyProtection="1">
      <alignment vertical="top"/>
      <protection/>
    </xf>
    <xf numFmtId="0" fontId="10" fillId="36" borderId="22" xfId="0" applyFont="1" applyFill="1" applyBorder="1" applyAlignment="1" applyProtection="1">
      <alignment vertical="top"/>
      <protection/>
    </xf>
    <xf numFmtId="0" fontId="10" fillId="36" borderId="10" xfId="0" applyFont="1" applyFill="1" applyBorder="1" applyAlignment="1" applyProtection="1">
      <alignment vertical="top"/>
      <protection/>
    </xf>
    <xf numFmtId="0" fontId="10" fillId="36" borderId="23" xfId="0" applyFont="1" applyFill="1" applyBorder="1" applyAlignment="1" applyProtection="1">
      <alignment vertical="top"/>
      <protection/>
    </xf>
    <xf numFmtId="0" fontId="10" fillId="36" borderId="12" xfId="0" applyFont="1" applyFill="1" applyBorder="1" applyAlignment="1" applyProtection="1">
      <alignment vertical="top"/>
      <protection/>
    </xf>
    <xf numFmtId="0" fontId="11" fillId="0" borderId="10" xfId="0" applyFont="1" applyBorder="1" applyAlignment="1" applyProtection="1">
      <alignment horizontal="left" vertical="top"/>
      <protection/>
    </xf>
    <xf numFmtId="0" fontId="11" fillId="0" borderId="14" xfId="0" applyFont="1" applyBorder="1" applyAlignment="1" applyProtection="1">
      <alignment horizontal="left" vertical="top"/>
      <protection/>
    </xf>
    <xf numFmtId="14" fontId="11" fillId="0" borderId="12" xfId="0" applyNumberFormat="1" applyFont="1" applyBorder="1" applyAlignment="1" applyProtection="1">
      <alignment horizontal="left" vertical="top"/>
      <protection/>
    </xf>
    <xf numFmtId="14" fontId="11" fillId="0" borderId="15" xfId="0" applyNumberFormat="1" applyFont="1" applyBorder="1" applyAlignment="1" applyProtection="1">
      <alignment horizontal="left" vertical="top"/>
      <protection/>
    </xf>
    <xf numFmtId="0" fontId="68" fillId="34" borderId="24" xfId="0" applyFont="1" applyFill="1" applyBorder="1" applyAlignment="1">
      <alignment horizontal="center" vertical="top" wrapText="1"/>
    </xf>
    <xf numFmtId="0" fontId="68" fillId="34" borderId="25" xfId="0" applyFont="1" applyFill="1" applyBorder="1" applyAlignment="1">
      <alignment horizontal="center" vertical="top" wrapText="1"/>
    </xf>
    <xf numFmtId="0" fontId="68" fillId="34" borderId="21" xfId="0" applyFont="1" applyFill="1" applyBorder="1" applyAlignment="1">
      <alignment horizontal="center" vertical="top" wrapText="1"/>
    </xf>
    <xf numFmtId="0" fontId="68" fillId="34" borderId="35" xfId="0" applyFont="1" applyFill="1" applyBorder="1" applyAlignment="1">
      <alignment horizontal="center" vertical="top" wrapText="1"/>
    </xf>
    <xf numFmtId="0" fontId="3" fillId="36" borderId="55" xfId="0" applyFont="1" applyFill="1" applyBorder="1" applyAlignment="1">
      <alignment horizontal="center" vertical="top" wrapText="1"/>
    </xf>
    <xf numFmtId="0" fontId="3" fillId="36" borderId="56" xfId="0" applyFont="1" applyFill="1" applyBorder="1" applyAlignment="1">
      <alignment horizontal="center" vertical="top" wrapText="1"/>
    </xf>
    <xf numFmtId="0" fontId="3" fillId="36" borderId="57" xfId="0" applyFont="1" applyFill="1" applyBorder="1" applyAlignment="1">
      <alignment horizontal="center" vertical="top" wrapText="1"/>
    </xf>
    <xf numFmtId="0" fontId="68" fillId="34" borderId="26" xfId="0" applyFont="1" applyFill="1" applyBorder="1" applyAlignment="1">
      <alignment horizontal="center" vertical="top" wrapText="1"/>
    </xf>
    <xf numFmtId="0" fontId="68" fillId="34" borderId="27" xfId="0" applyFont="1" applyFill="1" applyBorder="1" applyAlignment="1">
      <alignment horizontal="center" vertical="top" wrapText="1"/>
    </xf>
    <xf numFmtId="0" fontId="68" fillId="34" borderId="28" xfId="0" applyFont="1" applyFill="1" applyBorder="1" applyAlignment="1">
      <alignment horizontal="center" vertical="top" wrapText="1"/>
    </xf>
    <xf numFmtId="0" fontId="20" fillId="41" borderId="24" xfId="0" applyFont="1" applyFill="1" applyBorder="1" applyAlignment="1">
      <alignment horizontal="center"/>
    </xf>
    <xf numFmtId="0" fontId="20" fillId="41" borderId="21" xfId="0" applyFont="1" applyFill="1" applyBorder="1" applyAlignment="1">
      <alignment horizontal="center"/>
    </xf>
    <xf numFmtId="0" fontId="7" fillId="42" borderId="38" xfId="0" applyFont="1" applyFill="1" applyBorder="1" applyAlignment="1">
      <alignment horizontal="center" vertical="top"/>
    </xf>
    <xf numFmtId="0" fontId="7" fillId="42" borderId="39" xfId="0" applyFont="1" applyFill="1" applyBorder="1" applyAlignment="1">
      <alignment horizontal="center" vertical="top"/>
    </xf>
    <xf numFmtId="0" fontId="3" fillId="36" borderId="67" xfId="0" applyFont="1" applyFill="1" applyBorder="1" applyAlignment="1">
      <alignment horizontal="center" vertical="top"/>
    </xf>
    <xf numFmtId="0" fontId="3" fillId="36" borderId="69" xfId="0" applyFont="1" applyFill="1" applyBorder="1" applyAlignment="1">
      <alignment horizontal="center" vertical="top"/>
    </xf>
    <xf numFmtId="0" fontId="3" fillId="36" borderId="64" xfId="0" applyFont="1" applyFill="1" applyBorder="1" applyAlignment="1">
      <alignment horizontal="center" vertical="top"/>
    </xf>
    <xf numFmtId="0" fontId="3" fillId="36" borderId="73" xfId="0" applyFont="1" applyFill="1" applyBorder="1" applyAlignment="1">
      <alignment horizontal="center" vertical="top"/>
    </xf>
    <xf numFmtId="0" fontId="0" fillId="0" borderId="39" xfId="0" applyFont="1" applyFill="1" applyBorder="1" applyAlignment="1" applyProtection="1">
      <alignment vertical="top"/>
      <protection locked="0"/>
    </xf>
    <xf numFmtId="0" fontId="0" fillId="0" borderId="41" xfId="0" applyFont="1" applyFill="1" applyBorder="1" applyAlignment="1" applyProtection="1">
      <alignment vertical="top"/>
      <protection locked="0"/>
    </xf>
    <xf numFmtId="0" fontId="2" fillId="0" borderId="3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10" fillId="36" borderId="67" xfId="0" applyFont="1" applyFill="1" applyBorder="1" applyAlignment="1" applyProtection="1">
      <alignment horizontal="left" vertical="top"/>
      <protection/>
    </xf>
    <xf numFmtId="0" fontId="10" fillId="36" borderId="68" xfId="0" applyFont="1" applyFill="1" applyBorder="1" applyAlignment="1" applyProtection="1">
      <alignment horizontal="left" vertical="top"/>
      <protection/>
    </xf>
    <xf numFmtId="0" fontId="10" fillId="36" borderId="31" xfId="0" applyFont="1" applyFill="1" applyBorder="1" applyAlignment="1" applyProtection="1">
      <alignment horizontal="left" vertical="top"/>
      <protection/>
    </xf>
    <xf numFmtId="0" fontId="10" fillId="36" borderId="55" xfId="0" applyFont="1" applyFill="1" applyBorder="1" applyAlignment="1" applyProtection="1">
      <alignment horizontal="left" vertical="top"/>
      <protection/>
    </xf>
    <xf numFmtId="0" fontId="10" fillId="36" borderId="56" xfId="0" applyFont="1" applyFill="1" applyBorder="1" applyAlignment="1" applyProtection="1">
      <alignment horizontal="left" vertical="top"/>
      <protection/>
    </xf>
    <xf numFmtId="0" fontId="10" fillId="36" borderId="42" xfId="0" applyFont="1" applyFill="1" applyBorder="1" applyAlignment="1" applyProtection="1">
      <alignment horizontal="left" vertical="top"/>
      <protection/>
    </xf>
    <xf numFmtId="0" fontId="10" fillId="36" borderId="58" xfId="0" applyFont="1" applyFill="1" applyBorder="1" applyAlignment="1" applyProtection="1">
      <alignment horizontal="left" vertical="top"/>
      <protection/>
    </xf>
    <xf numFmtId="0" fontId="10" fillId="36" borderId="59" xfId="0" applyFont="1" applyFill="1" applyBorder="1" applyAlignment="1" applyProtection="1">
      <alignment horizontal="left" vertical="top"/>
      <protection/>
    </xf>
    <xf numFmtId="0" fontId="10" fillId="36" borderId="32" xfId="0" applyFont="1" applyFill="1" applyBorder="1" applyAlignment="1" applyProtection="1">
      <alignment horizontal="left" vertical="top"/>
      <protection/>
    </xf>
    <xf numFmtId="14" fontId="11" fillId="0" borderId="37" xfId="0" applyNumberFormat="1" applyFont="1" applyBorder="1" applyAlignment="1" applyProtection="1">
      <alignment horizontal="left" vertical="top"/>
      <protection/>
    </xf>
    <xf numFmtId="14" fontId="11" fillId="0" borderId="39" xfId="0" applyNumberFormat="1" applyFont="1" applyBorder="1" applyAlignment="1" applyProtection="1">
      <alignment horizontal="left" vertical="top"/>
      <protection/>
    </xf>
    <xf numFmtId="0" fontId="3" fillId="0" borderId="67" xfId="0" applyFont="1" applyBorder="1" applyAlignment="1" applyProtection="1">
      <alignment horizontal="left" vertical="top"/>
      <protection/>
    </xf>
    <xf numFmtId="0" fontId="3" fillId="0" borderId="68" xfId="0" applyFont="1" applyBorder="1" applyAlignment="1" applyProtection="1">
      <alignment horizontal="left" vertical="top"/>
      <protection/>
    </xf>
    <xf numFmtId="0" fontId="3" fillId="0" borderId="69" xfId="0" applyFont="1" applyBorder="1" applyAlignment="1" applyProtection="1">
      <alignment horizontal="left" vertical="top"/>
      <protection/>
    </xf>
    <xf numFmtId="0" fontId="10" fillId="40" borderId="16" xfId="0" applyFont="1" applyFill="1" applyBorder="1" applyAlignment="1" applyProtection="1">
      <alignment horizontal="center" vertical="center"/>
      <protection/>
    </xf>
    <xf numFmtId="0" fontId="10" fillId="40" borderId="52" xfId="0" applyFont="1" applyFill="1" applyBorder="1" applyAlignment="1" applyProtection="1">
      <alignment horizontal="center" vertical="center"/>
      <protection/>
    </xf>
    <xf numFmtId="0" fontId="69" fillId="34" borderId="50" xfId="0" applyFont="1" applyFill="1" applyBorder="1" applyAlignment="1" applyProtection="1">
      <alignment horizontal="center" vertical="top"/>
      <protection/>
    </xf>
    <xf numFmtId="0" fontId="69" fillId="34" borderId="51" xfId="0" applyFont="1" applyFill="1" applyBorder="1" applyAlignment="1" applyProtection="1">
      <alignment horizontal="center" vertical="top"/>
      <protection/>
    </xf>
    <xf numFmtId="0" fontId="69" fillId="34" borderId="49" xfId="0" applyFont="1" applyFill="1" applyBorder="1" applyAlignment="1" applyProtection="1">
      <alignment horizontal="center" vertical="top"/>
      <protection/>
    </xf>
    <xf numFmtId="0" fontId="10" fillId="36" borderId="38" xfId="0" applyFont="1" applyFill="1" applyBorder="1" applyAlignment="1" applyProtection="1">
      <alignment vertical="top"/>
      <protection/>
    </xf>
    <xf numFmtId="0" fontId="10" fillId="36" borderId="37" xfId="0" applyFont="1" applyFill="1" applyBorder="1" applyAlignment="1" applyProtection="1">
      <alignment vertical="top"/>
      <protection/>
    </xf>
    <xf numFmtId="0" fontId="68" fillId="34" borderId="67" xfId="0" applyFont="1" applyFill="1" applyBorder="1" applyAlignment="1">
      <alignment horizontal="center" vertical="top" wrapText="1"/>
    </xf>
    <xf numFmtId="0" fontId="68" fillId="34" borderId="68" xfId="0" applyFont="1" applyFill="1" applyBorder="1" applyAlignment="1">
      <alignment horizontal="center" vertical="top" wrapText="1"/>
    </xf>
    <xf numFmtId="0" fontId="68" fillId="34" borderId="31" xfId="0" applyFont="1" applyFill="1" applyBorder="1" applyAlignment="1">
      <alignment horizontal="center" vertical="top" wrapText="1"/>
    </xf>
    <xf numFmtId="0" fontId="0" fillId="0" borderId="10" xfId="0" applyFont="1" applyBorder="1" applyAlignment="1">
      <alignment horizontal="left" vertical="top" wrapText="1"/>
    </xf>
    <xf numFmtId="0" fontId="68" fillId="34" borderId="69" xfId="0" applyFont="1" applyFill="1" applyBorder="1" applyAlignment="1">
      <alignment horizontal="center" vertical="top" wrapText="1"/>
    </xf>
    <xf numFmtId="0" fontId="3" fillId="0" borderId="39" xfId="0" applyFont="1" applyBorder="1" applyAlignment="1" applyProtection="1">
      <alignment vertical="top"/>
      <protection locked="0"/>
    </xf>
    <xf numFmtId="0" fontId="3" fillId="0" borderId="36" xfId="0" applyFont="1" applyBorder="1" applyAlignment="1" applyProtection="1">
      <alignment vertical="top"/>
      <protection locked="0"/>
    </xf>
    <xf numFmtId="0" fontId="3" fillId="0" borderId="41" xfId="0" applyFont="1" applyBorder="1" applyAlignment="1" applyProtection="1">
      <alignment vertical="top"/>
      <protection locked="0"/>
    </xf>
    <xf numFmtId="0" fontId="68" fillId="34" borderId="50" xfId="0" applyFont="1" applyFill="1" applyBorder="1" applyAlignment="1">
      <alignment horizontal="center" vertical="top" wrapText="1"/>
    </xf>
    <xf numFmtId="0" fontId="68" fillId="34" borderId="51" xfId="0" applyFont="1" applyFill="1" applyBorder="1" applyAlignment="1">
      <alignment horizontal="center" vertical="top" wrapText="1"/>
    </xf>
    <xf numFmtId="0" fontId="68" fillId="34" borderId="49" xfId="0" applyFont="1" applyFill="1" applyBorder="1" applyAlignment="1">
      <alignment horizontal="center" vertical="top" wrapText="1"/>
    </xf>
    <xf numFmtId="0" fontId="72" fillId="0" borderId="50" xfId="0" applyFont="1" applyFill="1" applyBorder="1" applyAlignment="1">
      <alignment horizontal="center" vertical="top" wrapText="1"/>
    </xf>
    <xf numFmtId="0" fontId="72" fillId="0" borderId="51" xfId="0" applyFont="1" applyFill="1" applyBorder="1" applyAlignment="1">
      <alignment horizontal="center" vertical="top" wrapText="1"/>
    </xf>
    <xf numFmtId="0" fontId="72" fillId="0" borderId="49"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rtlt.preptoolkit.fema.gov/Public"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dimension ref="A1:K35"/>
  <sheetViews>
    <sheetView showGridLines="0" tabSelected="1" zoomScaleSheetLayoutView="100" zoomScalePageLayoutView="0" workbookViewId="0" topLeftCell="A1">
      <selection activeCell="F22" sqref="F22"/>
    </sheetView>
  </sheetViews>
  <sheetFormatPr defaultColWidth="9.140625" defaultRowHeight="12.75"/>
  <cols>
    <col min="1" max="5" width="9.140625" style="12" customWidth="1"/>
    <col min="6" max="6" width="27.00390625" style="12" customWidth="1"/>
    <col min="7" max="16384" width="9.140625" style="12" customWidth="1"/>
  </cols>
  <sheetData>
    <row r="1" ht="13.5" thickBot="1">
      <c r="A1" s="17"/>
    </row>
    <row r="2" spans="3:6" ht="18.75" thickBot="1">
      <c r="C2" s="437" t="s">
        <v>1303</v>
      </c>
      <c r="D2" s="438"/>
      <c r="E2" s="438"/>
      <c r="F2" s="439"/>
    </row>
    <row r="3" spans="3:8" ht="12.75">
      <c r="C3" s="440" t="s">
        <v>0</v>
      </c>
      <c r="D3" s="441"/>
      <c r="E3" s="442"/>
      <c r="F3" s="9"/>
      <c r="H3" s="16" t="s">
        <v>1638</v>
      </c>
    </row>
    <row r="4" spans="3:6" ht="12.75">
      <c r="C4" s="443" t="s">
        <v>1</v>
      </c>
      <c r="D4" s="444"/>
      <c r="E4" s="445"/>
      <c r="F4" s="10"/>
    </row>
    <row r="5" spans="3:6" ht="12.75">
      <c r="C5" s="443" t="s">
        <v>2</v>
      </c>
      <c r="D5" s="444"/>
      <c r="E5" s="445"/>
      <c r="F5" s="10"/>
    </row>
    <row r="6" spans="3:6" ht="13.5" thickBot="1">
      <c r="C6" s="446" t="s">
        <v>3</v>
      </c>
      <c r="D6" s="447"/>
      <c r="E6" s="448"/>
      <c r="F6" s="11"/>
    </row>
    <row r="7" spans="3:6" ht="12.75">
      <c r="C7" s="410"/>
      <c r="D7" s="410"/>
      <c r="E7" s="410"/>
      <c r="F7" s="411"/>
    </row>
    <row r="9" spans="1:11" ht="12.75" customHeight="1">
      <c r="A9" s="452" t="s">
        <v>1636</v>
      </c>
      <c r="B9" s="452"/>
      <c r="C9" s="452"/>
      <c r="D9" s="452"/>
      <c r="E9" s="452"/>
      <c r="F9" s="452"/>
      <c r="G9" s="452"/>
      <c r="H9" s="452"/>
      <c r="I9" s="452"/>
      <c r="J9" s="452"/>
      <c r="K9" s="452"/>
    </row>
    <row r="10" spans="1:11" ht="12.75">
      <c r="A10" s="452"/>
      <c r="B10" s="452"/>
      <c r="C10" s="452"/>
      <c r="D10" s="452"/>
      <c r="E10" s="452"/>
      <c r="F10" s="452"/>
      <c r="G10" s="452"/>
      <c r="H10" s="452"/>
      <c r="I10" s="452"/>
      <c r="J10" s="452"/>
      <c r="K10" s="452"/>
    </row>
    <row r="11" spans="1:11" ht="12.75">
      <c r="A11" s="452"/>
      <c r="B11" s="452"/>
      <c r="C11" s="452"/>
      <c r="D11" s="452"/>
      <c r="E11" s="452"/>
      <c r="F11" s="452"/>
      <c r="G11" s="452"/>
      <c r="H11" s="452"/>
      <c r="I11" s="452"/>
      <c r="J11" s="452"/>
      <c r="K11" s="452"/>
    </row>
    <row r="13" ht="13.5" thickBot="1"/>
    <row r="14" spans="2:11" ht="13.5" customHeight="1" thickBot="1">
      <c r="B14" s="449" t="s">
        <v>4</v>
      </c>
      <c r="C14" s="450"/>
      <c r="D14" s="450"/>
      <c r="E14" s="451"/>
      <c r="G14" s="459" t="s">
        <v>5</v>
      </c>
      <c r="H14" s="460"/>
      <c r="I14" s="460"/>
      <c r="J14" s="460"/>
      <c r="K14" s="461"/>
    </row>
    <row r="15" spans="2:11" ht="12.75">
      <c r="B15" s="453" t="s">
        <v>6</v>
      </c>
      <c r="C15" s="454"/>
      <c r="D15" s="454"/>
      <c r="E15" s="455"/>
      <c r="G15" s="13"/>
      <c r="H15" s="14"/>
      <c r="I15" s="14"/>
      <c r="J15" s="14"/>
      <c r="K15" s="15"/>
    </row>
    <row r="16" spans="2:11" ht="13.5" thickBot="1">
      <c r="B16" s="430" t="s">
        <v>7</v>
      </c>
      <c r="C16" s="431"/>
      <c r="D16" s="431"/>
      <c r="E16" s="432"/>
      <c r="G16" s="456" t="s">
        <v>8</v>
      </c>
      <c r="H16" s="457"/>
      <c r="I16" s="457"/>
      <c r="J16" s="457"/>
      <c r="K16" s="458"/>
    </row>
    <row r="17" spans="2:5" ht="12.75">
      <c r="B17" s="430" t="s">
        <v>9</v>
      </c>
      <c r="C17" s="431"/>
      <c r="D17" s="431"/>
      <c r="E17" s="432"/>
    </row>
    <row r="18" spans="2:5" ht="12.75">
      <c r="B18" s="427" t="s">
        <v>1392</v>
      </c>
      <c r="C18" s="428"/>
      <c r="D18" s="428"/>
      <c r="E18" s="429"/>
    </row>
    <row r="19" spans="2:5" ht="12.75">
      <c r="B19" s="427" t="s">
        <v>1391</v>
      </c>
      <c r="C19" s="428"/>
      <c r="D19" s="428"/>
      <c r="E19" s="429"/>
    </row>
    <row r="20" spans="2:5" ht="12.75">
      <c r="B20" s="427" t="s">
        <v>1293</v>
      </c>
      <c r="C20" s="428"/>
      <c r="D20" s="428"/>
      <c r="E20" s="429"/>
    </row>
    <row r="21" spans="2:5" ht="12.75">
      <c r="B21" s="427" t="s">
        <v>1294</v>
      </c>
      <c r="C21" s="428"/>
      <c r="D21" s="428"/>
      <c r="E21" s="429"/>
    </row>
    <row r="22" spans="2:5" ht="13.5" thickBot="1">
      <c r="B22" s="430" t="s">
        <v>10</v>
      </c>
      <c r="C22" s="431"/>
      <c r="D22" s="431"/>
      <c r="E22" s="432"/>
    </row>
    <row r="23" spans="2:11" ht="12.75">
      <c r="B23" s="430" t="s">
        <v>11</v>
      </c>
      <c r="C23" s="431"/>
      <c r="D23" s="431"/>
      <c r="E23" s="432"/>
      <c r="G23" s="418" t="s">
        <v>12</v>
      </c>
      <c r="H23" s="419"/>
      <c r="I23" s="419"/>
      <c r="J23" s="419"/>
      <c r="K23" s="420"/>
    </row>
    <row r="24" spans="2:11" ht="12.75">
      <c r="B24" s="430" t="s">
        <v>13</v>
      </c>
      <c r="C24" s="431"/>
      <c r="D24" s="431"/>
      <c r="E24" s="432"/>
      <c r="G24" s="421"/>
      <c r="H24" s="422"/>
      <c r="I24" s="422"/>
      <c r="J24" s="422"/>
      <c r="K24" s="423"/>
    </row>
    <row r="25" spans="2:11" ht="12.75">
      <c r="B25" s="430" t="s">
        <v>14</v>
      </c>
      <c r="C25" s="431"/>
      <c r="D25" s="431"/>
      <c r="E25" s="432"/>
      <c r="G25" s="421"/>
      <c r="H25" s="422"/>
      <c r="I25" s="422"/>
      <c r="J25" s="422"/>
      <c r="K25" s="423"/>
    </row>
    <row r="26" spans="2:11" ht="12.75">
      <c r="B26" s="430" t="s">
        <v>15</v>
      </c>
      <c r="C26" s="431"/>
      <c r="D26" s="431"/>
      <c r="E26" s="432"/>
      <c r="G26" s="421"/>
      <c r="H26" s="422"/>
      <c r="I26" s="422"/>
      <c r="J26" s="422"/>
      <c r="K26" s="423"/>
    </row>
    <row r="27" spans="2:11" ht="12.75">
      <c r="B27" s="436" t="s">
        <v>16</v>
      </c>
      <c r="C27" s="431"/>
      <c r="D27" s="431"/>
      <c r="E27" s="432"/>
      <c r="G27" s="421"/>
      <c r="H27" s="422"/>
      <c r="I27" s="422"/>
      <c r="J27" s="422"/>
      <c r="K27" s="423"/>
    </row>
    <row r="28" spans="2:11" ht="12.75">
      <c r="B28" s="430" t="s">
        <v>17</v>
      </c>
      <c r="C28" s="431"/>
      <c r="D28" s="431"/>
      <c r="E28" s="432"/>
      <c r="G28" s="421"/>
      <c r="H28" s="422"/>
      <c r="I28" s="422"/>
      <c r="J28" s="422"/>
      <c r="K28" s="423"/>
    </row>
    <row r="29" spans="2:11" ht="12.75">
      <c r="B29" s="430" t="s">
        <v>18</v>
      </c>
      <c r="C29" s="431"/>
      <c r="D29" s="431"/>
      <c r="E29" s="432"/>
      <c r="G29" s="421"/>
      <c r="H29" s="422"/>
      <c r="I29" s="422"/>
      <c r="J29" s="422"/>
      <c r="K29" s="423"/>
    </row>
    <row r="30" spans="2:11" ht="12.75">
      <c r="B30" s="430" t="s">
        <v>19</v>
      </c>
      <c r="C30" s="431"/>
      <c r="D30" s="431"/>
      <c r="E30" s="432"/>
      <c r="G30" s="421"/>
      <c r="H30" s="422"/>
      <c r="I30" s="422"/>
      <c r="J30" s="422"/>
      <c r="K30" s="423"/>
    </row>
    <row r="31" spans="2:11" ht="12.75">
      <c r="B31" s="430" t="s">
        <v>20</v>
      </c>
      <c r="C31" s="431"/>
      <c r="D31" s="431"/>
      <c r="E31" s="432"/>
      <c r="G31" s="421"/>
      <c r="H31" s="422"/>
      <c r="I31" s="422"/>
      <c r="J31" s="422"/>
      <c r="K31" s="423"/>
    </row>
    <row r="32" spans="2:11" ht="12.75">
      <c r="B32" s="430" t="s">
        <v>21</v>
      </c>
      <c r="C32" s="431"/>
      <c r="D32" s="431"/>
      <c r="E32" s="432"/>
      <c r="G32" s="421"/>
      <c r="H32" s="422"/>
      <c r="I32" s="422"/>
      <c r="J32" s="422"/>
      <c r="K32" s="423"/>
    </row>
    <row r="33" spans="2:11" ht="13.5" thickBot="1">
      <c r="B33" s="427" t="s">
        <v>22</v>
      </c>
      <c r="C33" s="428"/>
      <c r="D33" s="428"/>
      <c r="E33" s="429"/>
      <c r="G33" s="424"/>
      <c r="H33" s="425"/>
      <c r="I33" s="425"/>
      <c r="J33" s="425"/>
      <c r="K33" s="426"/>
    </row>
    <row r="34" spans="2:5" ht="12.75">
      <c r="B34" s="427" t="s">
        <v>1385</v>
      </c>
      <c r="C34" s="428"/>
      <c r="D34" s="428"/>
      <c r="E34" s="429"/>
    </row>
    <row r="35" spans="2:5" ht="13.5" thickBot="1">
      <c r="B35" s="433" t="s">
        <v>1518</v>
      </c>
      <c r="C35" s="434"/>
      <c r="D35" s="434"/>
      <c r="E35" s="435"/>
    </row>
  </sheetData>
  <sheetProtection/>
  <mergeCells count="31">
    <mergeCell ref="G14:K14"/>
    <mergeCell ref="B19:E19"/>
    <mergeCell ref="B14:E14"/>
    <mergeCell ref="B20:E20"/>
    <mergeCell ref="B21:E21"/>
    <mergeCell ref="A9:K11"/>
    <mergeCell ref="B15:E15"/>
    <mergeCell ref="B16:E16"/>
    <mergeCell ref="B17:E17"/>
    <mergeCell ref="B18:E18"/>
    <mergeCell ref="G16:K16"/>
    <mergeCell ref="B29:E29"/>
    <mergeCell ref="B26:E26"/>
    <mergeCell ref="B31:E31"/>
    <mergeCell ref="B32:E32"/>
    <mergeCell ref="B22:E22"/>
    <mergeCell ref="C2:F2"/>
    <mergeCell ref="C3:E3"/>
    <mergeCell ref="C4:E4"/>
    <mergeCell ref="C5:E5"/>
    <mergeCell ref="C6:E6"/>
    <mergeCell ref="G23:K33"/>
    <mergeCell ref="B33:E33"/>
    <mergeCell ref="B23:E23"/>
    <mergeCell ref="B24:E24"/>
    <mergeCell ref="B25:E25"/>
    <mergeCell ref="B35:E35"/>
    <mergeCell ref="B34:E34"/>
    <mergeCell ref="B30:E30"/>
    <mergeCell ref="B27:E27"/>
    <mergeCell ref="B28:E28"/>
  </mergeCells>
  <hyperlinks>
    <hyperlink ref="B15:E15" location="'TYPE I RESPONSE PACKAGE'!A1" display="TYPE I RESPONSE PACKAGE"/>
    <hyperlink ref="B16:E16" location="'TYPE II RESPONSE PACKAGE'!A1" display="TYPE II RESPONSE PACKAGE"/>
    <hyperlink ref="B17:E17" location="'TYPE III RESPONSE PACKAGE'!A1" display="TYPE III RESPONSE PACKAGE"/>
    <hyperlink ref="B22:E22" location="'TYPED SUPPORT PACKAGES'!A1" display="TYPED SUPPORT PACKAGES"/>
    <hyperlink ref="B23:E23" location="'Prime Power - Individual'!A1" display="Prime Power - Individual"/>
    <hyperlink ref="B24:E24" location="'Pumps - Individual'!A1" display="Pumps - Individual"/>
    <hyperlink ref="B25:E25" location="'MHE - Individual'!A1" display="MHE - Individual"/>
    <hyperlink ref="B26:E26" location="'Heavy Equipment'!A1" display="Heavy Equipment"/>
    <hyperlink ref="B27:E27" location="Personnel!A1" display="Personnel"/>
    <hyperlink ref="B28:E28" location="'Supplies Mass Care'!A1" display="Supplies Mass Care"/>
    <hyperlink ref="B29:E29" location="'Vehicles &amp; Transportation'!A1" display="Vehicles &amp; Transportation"/>
    <hyperlink ref="B30:E30" location="'Environmental Control'!A1" display="Environmental Control"/>
    <hyperlink ref="B31:E31" location="'Temporary Structures - Indiv. '!A1" display="Temporary Structures - Indiv."/>
    <hyperlink ref="B32:E32" location="'Support Equipment'!A1" display="Support Equipment"/>
    <hyperlink ref="G16" r:id="rId1" display="https://rtlt.preptoolkit.fema.gov/Public"/>
    <hyperlink ref="B33:E33" location="Tarps!A1" display="Tarps"/>
    <hyperlink ref="B18:E18" location="'RESPONDER BASE CAMPS'!A1" display="RESPONDER BASE CAMPS"/>
    <hyperlink ref="B20:E20" location="SANPACS!A1" display="SANPACS"/>
    <hyperlink ref="B21:E21" location="'MOBILE MEDICAL UNITS'!A1" display="MOBILE MEDICAL UNITS"/>
    <hyperlink ref="B34:E34" location="'Shelf Stable Meals'!A1" display="Shelf Stable Meals"/>
    <hyperlink ref="B19:E19" location="'EMERGENCY SHELTER COMPLEXES'!A1" display="EMERGENCY SHELTER COMPLEXES"/>
    <hyperlink ref="B35:E35" location="PPE!A1" display="PPE"/>
  </hyperlinks>
  <printOptions/>
  <pageMargins left="0.7" right="0.7" top="0.75" bottom="0.75" header="0.3" footer="0.3"/>
  <pageSetup horizontalDpi="600" verticalDpi="600" orientation="landscape" paperSize="5" scale="72" r:id="rId2"/>
</worksheet>
</file>

<file path=xl/worksheets/sheet10.xml><?xml version="1.0" encoding="utf-8"?>
<worksheet xmlns="http://schemas.openxmlformats.org/spreadsheetml/2006/main" xmlns:r="http://schemas.openxmlformats.org/officeDocument/2006/relationships">
  <sheetPr codeName="Sheet16">
    <tabColor indexed="60"/>
    <pageSetUpPr fitToPage="1"/>
  </sheetPr>
  <dimension ref="A1:H74"/>
  <sheetViews>
    <sheetView showGridLines="0" view="pageBreakPreview" zoomScale="80" zoomScaleSheetLayoutView="80" workbookViewId="0" topLeftCell="A59">
      <selection activeCell="D8" sqref="D8"/>
    </sheetView>
  </sheetViews>
  <sheetFormatPr defaultColWidth="9.140625" defaultRowHeight="12.75"/>
  <cols>
    <col min="1" max="1" width="8.57421875" style="202" bestFit="1" customWidth="1"/>
    <col min="2" max="2" width="13.8515625" style="202" bestFit="1" customWidth="1"/>
    <col min="3" max="3" width="75.7109375" style="202" customWidth="1"/>
    <col min="4" max="4" width="14.7109375" style="202" customWidth="1"/>
    <col min="5" max="5" width="10.8515625" style="202" bestFit="1" customWidth="1"/>
    <col min="6" max="6" width="14.7109375" style="202" customWidth="1"/>
    <col min="7" max="7" width="50.7109375" style="202" customWidth="1"/>
    <col min="8" max="8" width="9.140625" style="202" hidden="1" customWidth="1"/>
    <col min="9" max="16384" width="9.140625" style="202" customWidth="1"/>
  </cols>
  <sheetData>
    <row r="1" spans="1:7" s="78" customFormat="1" ht="16.5" thickBot="1">
      <c r="A1" s="468" t="str">
        <f>INSTRUCTIONS!C2&amp;" - "&amp;INSTRUCTIONS!H3</f>
        <v>ATTACHMENT B PRICE PROPOSAL - Initial Contract Period (Years 4-6)</v>
      </c>
      <c r="B1" s="469"/>
      <c r="C1" s="469"/>
      <c r="D1" s="469"/>
      <c r="E1" s="469"/>
      <c r="F1" s="469"/>
      <c r="G1" s="470"/>
    </row>
    <row r="2" spans="1:7" s="78" customFormat="1" ht="15">
      <c r="A2" s="486" t="s">
        <v>208</v>
      </c>
      <c r="B2" s="486"/>
      <c r="C2" s="487"/>
      <c r="D2" s="471" t="str">
        <f>INSTRUCTIONS!C3</f>
        <v>CONTRACTOR NAME:</v>
      </c>
      <c r="E2" s="472"/>
      <c r="F2" s="472"/>
      <c r="G2" s="79" t="str">
        <f>IF(ISBLANK(INSTRUCTIONS!F3),"Please update the INSTRUCTIONS tab.",INSTRUCTIONS!F3)</f>
        <v>Please update the INSTRUCTIONS tab.</v>
      </c>
    </row>
    <row r="3" spans="1:7" s="78" customFormat="1" ht="15">
      <c r="A3" s="488"/>
      <c r="B3" s="488"/>
      <c r="C3" s="489"/>
      <c r="D3" s="476" t="str">
        <f>INSTRUCTIONS!C4</f>
        <v>PRINCIPAL POC: </v>
      </c>
      <c r="E3" s="477"/>
      <c r="F3" s="477"/>
      <c r="G3" s="263" t="str">
        <f>IF(ISBLANK(INSTRUCTIONS!F4),"Please update the INSTRUCTIONS tab.",INSTRUCTIONS!F4)</f>
        <v>Please update the INSTRUCTIONS tab.</v>
      </c>
    </row>
    <row r="4" spans="1:7" s="78" customFormat="1" ht="15.75" thickBot="1">
      <c r="A4" s="490"/>
      <c r="B4" s="490"/>
      <c r="C4" s="491"/>
      <c r="D4" s="478" t="str">
        <f>INSTRUCTIONS!C6</f>
        <v>REVISION DATE:</v>
      </c>
      <c r="E4" s="479"/>
      <c r="F4" s="479"/>
      <c r="G4" s="264" t="str">
        <f>IF(ISBLANK(INSTRUCTIONS!F6),"Please update the INSTRUCTIONS tab.",INSTRUCTIONS!F6)</f>
        <v>Please update the INSTRUCTIONS tab.</v>
      </c>
    </row>
    <row r="5" spans="1:7" s="78" customFormat="1" ht="12.75">
      <c r="A5" s="510" t="s">
        <v>1521</v>
      </c>
      <c r="B5" s="511"/>
      <c r="C5" s="511"/>
      <c r="D5" s="511"/>
      <c r="E5" s="511"/>
      <c r="F5" s="511"/>
      <c r="G5" s="512"/>
    </row>
    <row r="6" spans="1:7" s="78" customFormat="1" ht="13.5" thickBot="1">
      <c r="A6" s="513" t="s">
        <v>198</v>
      </c>
      <c r="B6" s="514"/>
      <c r="C6" s="514"/>
      <c r="D6" s="514"/>
      <c r="E6" s="514"/>
      <c r="F6" s="514"/>
      <c r="G6" s="515"/>
    </row>
    <row r="7" spans="1:7" s="166" customFormat="1" ht="13.5" thickBot="1">
      <c r="A7" s="145" t="s">
        <v>209</v>
      </c>
      <c r="B7" s="146" t="s">
        <v>25</v>
      </c>
      <c r="C7" s="146" t="s">
        <v>26</v>
      </c>
      <c r="D7" s="146" t="s">
        <v>27</v>
      </c>
      <c r="E7" s="146" t="s">
        <v>28</v>
      </c>
      <c r="F7" s="146" t="s">
        <v>210</v>
      </c>
      <c r="G7" s="147" t="s">
        <v>30</v>
      </c>
    </row>
    <row r="8" spans="1:8" s="55" customFormat="1" ht="12.75">
      <c r="A8" s="148">
        <v>1</v>
      </c>
      <c r="B8" s="149" t="s">
        <v>216</v>
      </c>
      <c r="C8" s="204" t="s">
        <v>217</v>
      </c>
      <c r="D8" s="203"/>
      <c r="E8" s="152" t="s">
        <v>32</v>
      </c>
      <c r="F8" s="152">
        <f>A8*D8</f>
        <v>0</v>
      </c>
      <c r="G8" s="524"/>
      <c r="H8" s="84">
        <f>IF(ISBLANK(D8),0,IF(F8=0,0,1))</f>
        <v>0</v>
      </c>
    </row>
    <row r="9" spans="1:7" s="55" customFormat="1" ht="90" thickBot="1">
      <c r="A9" s="153"/>
      <c r="B9" s="154"/>
      <c r="C9" s="205" t="s">
        <v>218</v>
      </c>
      <c r="D9" s="156"/>
      <c r="E9" s="157"/>
      <c r="F9" s="157"/>
      <c r="G9" s="525"/>
    </row>
    <row r="10" spans="1:8" s="55" customFormat="1" ht="12.75">
      <c r="A10" s="148">
        <v>1</v>
      </c>
      <c r="B10" s="149" t="s">
        <v>219</v>
      </c>
      <c r="C10" s="204" t="s">
        <v>220</v>
      </c>
      <c r="D10" s="203"/>
      <c r="E10" s="152" t="s">
        <v>32</v>
      </c>
      <c r="F10" s="152">
        <f>A10*D10</f>
        <v>0</v>
      </c>
      <c r="G10" s="524"/>
      <c r="H10" s="84">
        <f>IF(ISBLANK(D10),0,IF(F10=0,0,1))</f>
        <v>0</v>
      </c>
    </row>
    <row r="11" spans="1:7" s="55" customFormat="1" ht="90" thickBot="1">
      <c r="A11" s="153"/>
      <c r="B11" s="154"/>
      <c r="C11" s="205" t="s">
        <v>221</v>
      </c>
      <c r="D11" s="156"/>
      <c r="E11" s="157"/>
      <c r="F11" s="157"/>
      <c r="G11" s="525"/>
    </row>
    <row r="12" spans="1:8" s="55" customFormat="1" ht="12.75">
      <c r="A12" s="148">
        <v>1</v>
      </c>
      <c r="B12" s="149" t="s">
        <v>222</v>
      </c>
      <c r="C12" s="204" t="s">
        <v>223</v>
      </c>
      <c r="D12" s="203"/>
      <c r="E12" s="152" t="s">
        <v>32</v>
      </c>
      <c r="F12" s="152">
        <f>A12*D12</f>
        <v>0</v>
      </c>
      <c r="G12" s="524"/>
      <c r="H12" s="84">
        <f>IF(ISBLANK(D12),0,IF(F12=0,0,1))</f>
        <v>0</v>
      </c>
    </row>
    <row r="13" spans="1:7" s="55" customFormat="1" ht="90" thickBot="1">
      <c r="A13" s="153"/>
      <c r="B13" s="154"/>
      <c r="C13" s="205" t="s">
        <v>224</v>
      </c>
      <c r="D13" s="156"/>
      <c r="E13" s="157"/>
      <c r="F13" s="157"/>
      <c r="G13" s="525"/>
    </row>
    <row r="14" spans="1:8" s="55" customFormat="1" ht="25.5">
      <c r="A14" s="158">
        <v>1</v>
      </c>
      <c r="B14" s="159" t="s">
        <v>225</v>
      </c>
      <c r="C14" s="206" t="s">
        <v>226</v>
      </c>
      <c r="D14" s="207"/>
      <c r="E14" s="162" t="s">
        <v>32</v>
      </c>
      <c r="F14" s="162">
        <f>A14*D14</f>
        <v>0</v>
      </c>
      <c r="G14" s="526"/>
      <c r="H14" s="84">
        <f>IF(ISBLANK(D14),0,IF(F14=0,0,1))</f>
        <v>0</v>
      </c>
    </row>
    <row r="15" spans="1:7" s="55" customFormat="1" ht="115.5" thickBot="1">
      <c r="A15" s="153"/>
      <c r="B15" s="154"/>
      <c r="C15" s="205" t="s">
        <v>227</v>
      </c>
      <c r="D15" s="156"/>
      <c r="E15" s="157"/>
      <c r="F15" s="157"/>
      <c r="G15" s="525"/>
    </row>
    <row r="16" spans="1:8" s="55" customFormat="1" ht="12.75">
      <c r="A16" s="148">
        <v>1</v>
      </c>
      <c r="B16" s="149" t="s">
        <v>228</v>
      </c>
      <c r="C16" s="204" t="s">
        <v>229</v>
      </c>
      <c r="D16" s="203"/>
      <c r="E16" s="152" t="s">
        <v>32</v>
      </c>
      <c r="F16" s="152">
        <f>A16*D16</f>
        <v>0</v>
      </c>
      <c r="G16" s="524"/>
      <c r="H16" s="84">
        <f>IF(ISBLANK(D16),0,IF(F16=0,0,1))</f>
        <v>0</v>
      </c>
    </row>
    <row r="17" spans="1:7" s="55" customFormat="1" ht="90" thickBot="1">
      <c r="A17" s="153"/>
      <c r="B17" s="154"/>
      <c r="C17" s="205" t="s">
        <v>230</v>
      </c>
      <c r="D17" s="156"/>
      <c r="E17" s="157"/>
      <c r="F17" s="157"/>
      <c r="G17" s="525"/>
    </row>
    <row r="18" spans="1:8" s="55" customFormat="1" ht="12.75">
      <c r="A18" s="148">
        <v>1</v>
      </c>
      <c r="B18" s="149" t="s">
        <v>216</v>
      </c>
      <c r="C18" s="208" t="s">
        <v>231</v>
      </c>
      <c r="D18" s="203"/>
      <c r="E18" s="152" t="s">
        <v>32</v>
      </c>
      <c r="F18" s="152">
        <f>A18*D18</f>
        <v>0</v>
      </c>
      <c r="G18" s="524"/>
      <c r="H18" s="84">
        <f>IF(ISBLANK(D18),0,IF(F18=0,0,1))</f>
        <v>0</v>
      </c>
    </row>
    <row r="19" spans="1:7" s="55" customFormat="1" ht="77.25" thickBot="1">
      <c r="A19" s="153"/>
      <c r="B19" s="154"/>
      <c r="C19" s="205" t="s">
        <v>232</v>
      </c>
      <c r="D19" s="156"/>
      <c r="E19" s="157"/>
      <c r="F19" s="157"/>
      <c r="G19" s="525"/>
    </row>
    <row r="20" spans="1:8" s="55" customFormat="1" ht="12.75">
      <c r="A20" s="148">
        <v>1</v>
      </c>
      <c r="B20" s="149" t="s">
        <v>222</v>
      </c>
      <c r="C20" s="208" t="s">
        <v>231</v>
      </c>
      <c r="D20" s="203"/>
      <c r="E20" s="152" t="s">
        <v>32</v>
      </c>
      <c r="F20" s="152">
        <f>A20*D20</f>
        <v>0</v>
      </c>
      <c r="G20" s="524"/>
      <c r="H20" s="84">
        <f>IF(ISBLANK(D20),0,IF(F20=0,0,1))</f>
        <v>0</v>
      </c>
    </row>
    <row r="21" spans="1:7" s="55" customFormat="1" ht="77.25" thickBot="1">
      <c r="A21" s="153"/>
      <c r="B21" s="154"/>
      <c r="C21" s="205" t="s">
        <v>233</v>
      </c>
      <c r="D21" s="156"/>
      <c r="E21" s="157"/>
      <c r="F21" s="157"/>
      <c r="G21" s="525"/>
    </row>
    <row r="22" spans="1:8" s="55" customFormat="1" ht="12.75">
      <c r="A22" s="148">
        <v>1</v>
      </c>
      <c r="B22" s="149" t="s">
        <v>228</v>
      </c>
      <c r="C22" s="208" t="s">
        <v>231</v>
      </c>
      <c r="D22" s="203"/>
      <c r="E22" s="152" t="s">
        <v>32</v>
      </c>
      <c r="F22" s="152">
        <f>A22*D22</f>
        <v>0</v>
      </c>
      <c r="G22" s="524"/>
      <c r="H22" s="84">
        <f>IF(ISBLANK(D22),0,IF(F22=0,0,1))</f>
        <v>0</v>
      </c>
    </row>
    <row r="23" spans="1:7" s="55" customFormat="1" ht="77.25" thickBot="1">
      <c r="A23" s="153"/>
      <c r="B23" s="154"/>
      <c r="C23" s="205" t="s">
        <v>234</v>
      </c>
      <c r="D23" s="156"/>
      <c r="E23" s="157"/>
      <c r="F23" s="157"/>
      <c r="G23" s="525"/>
    </row>
    <row r="24" spans="1:8" s="55" customFormat="1" ht="12.75">
      <c r="A24" s="158">
        <v>1</v>
      </c>
      <c r="B24" s="159"/>
      <c r="C24" s="209" t="s">
        <v>235</v>
      </c>
      <c r="D24" s="207"/>
      <c r="E24" s="162" t="s">
        <v>32</v>
      </c>
      <c r="F24" s="162">
        <f>A24*D24</f>
        <v>0</v>
      </c>
      <c r="G24" s="526"/>
      <c r="H24" s="84">
        <f>IF(ISBLANK(D24),0,IF(F24=0,0,1))</f>
        <v>0</v>
      </c>
    </row>
    <row r="25" spans="1:7" s="55" customFormat="1" ht="90" thickBot="1">
      <c r="A25" s="153"/>
      <c r="B25" s="154"/>
      <c r="C25" s="155" t="s">
        <v>1555</v>
      </c>
      <c r="D25" s="210"/>
      <c r="E25" s="157"/>
      <c r="F25" s="157"/>
      <c r="G25" s="525"/>
    </row>
    <row r="26" spans="1:8" s="55" customFormat="1" ht="12.75">
      <c r="A26" s="148">
        <v>1</v>
      </c>
      <c r="B26" s="149"/>
      <c r="C26" s="204" t="s">
        <v>235</v>
      </c>
      <c r="D26" s="203"/>
      <c r="E26" s="152" t="s">
        <v>32</v>
      </c>
      <c r="F26" s="152">
        <f>A26*D26</f>
        <v>0</v>
      </c>
      <c r="G26" s="524"/>
      <c r="H26" s="84">
        <f>IF(ISBLANK(D26),0,IF(F26=0,0,1))</f>
        <v>0</v>
      </c>
    </row>
    <row r="27" spans="1:7" s="55" customFormat="1" ht="90" thickBot="1">
      <c r="A27" s="153"/>
      <c r="B27" s="154"/>
      <c r="C27" s="155" t="s">
        <v>1556</v>
      </c>
      <c r="D27" s="210"/>
      <c r="E27" s="157"/>
      <c r="F27" s="157"/>
      <c r="G27" s="525"/>
    </row>
    <row r="28" spans="1:8" s="55" customFormat="1" ht="12.75">
      <c r="A28" s="148">
        <v>1</v>
      </c>
      <c r="B28" s="149"/>
      <c r="C28" s="204" t="s">
        <v>235</v>
      </c>
      <c r="D28" s="203"/>
      <c r="E28" s="152" t="s">
        <v>32</v>
      </c>
      <c r="F28" s="152">
        <f>A28*D28</f>
        <v>0</v>
      </c>
      <c r="G28" s="524"/>
      <c r="H28" s="84">
        <f>IF(ISBLANK(D28),0,IF(F28=0,0,1))</f>
        <v>0</v>
      </c>
    </row>
    <row r="29" spans="1:7" s="55" customFormat="1" ht="115.5" thickBot="1">
      <c r="A29" s="153"/>
      <c r="B29" s="154"/>
      <c r="C29" s="155" t="s">
        <v>1557</v>
      </c>
      <c r="D29" s="210"/>
      <c r="E29" s="157"/>
      <c r="F29" s="157"/>
      <c r="G29" s="525"/>
    </row>
    <row r="30" spans="1:8" s="55" customFormat="1" ht="12.75">
      <c r="A30" s="158">
        <v>1</v>
      </c>
      <c r="B30" s="159" t="s">
        <v>211</v>
      </c>
      <c r="C30" s="206" t="s">
        <v>236</v>
      </c>
      <c r="D30" s="207"/>
      <c r="E30" s="162" t="s">
        <v>32</v>
      </c>
      <c r="F30" s="162">
        <f>A30*D30</f>
        <v>0</v>
      </c>
      <c r="G30" s="526"/>
      <c r="H30" s="84">
        <f>IF(ISBLANK(D30),0,IF(F30=0,0,1))</f>
        <v>0</v>
      </c>
    </row>
    <row r="31" spans="1:7" s="55" customFormat="1" ht="115.5" thickBot="1">
      <c r="A31" s="153"/>
      <c r="B31" s="154"/>
      <c r="C31" s="205" t="s">
        <v>1558</v>
      </c>
      <c r="D31" s="156"/>
      <c r="E31" s="157"/>
      <c r="F31" s="157"/>
      <c r="G31" s="525"/>
    </row>
    <row r="32" spans="1:8" s="55" customFormat="1" ht="12.75">
      <c r="A32" s="148">
        <v>1</v>
      </c>
      <c r="B32" s="149" t="s">
        <v>212</v>
      </c>
      <c r="C32" s="208" t="s">
        <v>236</v>
      </c>
      <c r="D32" s="203"/>
      <c r="E32" s="152" t="s">
        <v>32</v>
      </c>
      <c r="F32" s="152">
        <f>A32*D32</f>
        <v>0</v>
      </c>
      <c r="G32" s="524"/>
      <c r="H32" s="84">
        <f>IF(ISBLANK(D32),0,IF(F32=0,0,1))</f>
        <v>0</v>
      </c>
    </row>
    <row r="33" spans="1:7" s="55" customFormat="1" ht="115.5" thickBot="1">
      <c r="A33" s="153"/>
      <c r="B33" s="154"/>
      <c r="C33" s="205" t="s">
        <v>1559</v>
      </c>
      <c r="D33" s="156"/>
      <c r="E33" s="157"/>
      <c r="F33" s="157"/>
      <c r="G33" s="525"/>
    </row>
    <row r="34" spans="1:8" s="55" customFormat="1" ht="12.75">
      <c r="A34" s="148">
        <v>1</v>
      </c>
      <c r="B34" s="149" t="s">
        <v>211</v>
      </c>
      <c r="C34" s="208" t="s">
        <v>237</v>
      </c>
      <c r="D34" s="203"/>
      <c r="E34" s="152" t="s">
        <v>32</v>
      </c>
      <c r="F34" s="152">
        <f>A34*D34</f>
        <v>0</v>
      </c>
      <c r="G34" s="524"/>
      <c r="H34" s="84">
        <f>IF(ISBLANK(D34),0,IF(F34=0,0,1))</f>
        <v>0</v>
      </c>
    </row>
    <row r="35" spans="1:7" s="55" customFormat="1" ht="90" thickBot="1">
      <c r="A35" s="153"/>
      <c r="B35" s="154"/>
      <c r="C35" s="155" t="s">
        <v>238</v>
      </c>
      <c r="D35" s="156"/>
      <c r="E35" s="157"/>
      <c r="F35" s="157"/>
      <c r="G35" s="525"/>
    </row>
    <row r="36" spans="1:8" s="55" customFormat="1" ht="12.75">
      <c r="A36" s="148">
        <v>1</v>
      </c>
      <c r="B36" s="149" t="s">
        <v>117</v>
      </c>
      <c r="C36" s="208" t="s">
        <v>237</v>
      </c>
      <c r="D36" s="203"/>
      <c r="E36" s="152" t="s">
        <v>32</v>
      </c>
      <c r="F36" s="152">
        <f>A36*D36</f>
        <v>0</v>
      </c>
      <c r="G36" s="524"/>
      <c r="H36" s="84">
        <f>IF(ISBLANK(D36),0,IF(F36=0,0,1))</f>
        <v>0</v>
      </c>
    </row>
    <row r="37" spans="1:7" s="55" customFormat="1" ht="90" thickBot="1">
      <c r="A37" s="153"/>
      <c r="B37" s="154"/>
      <c r="C37" s="155" t="s">
        <v>239</v>
      </c>
      <c r="D37" s="156"/>
      <c r="E37" s="157"/>
      <c r="F37" s="157"/>
      <c r="G37" s="525"/>
    </row>
    <row r="38" spans="1:8" s="55" customFormat="1" ht="12.75">
      <c r="A38" s="158">
        <v>1</v>
      </c>
      <c r="B38" s="159" t="s">
        <v>42</v>
      </c>
      <c r="C38" s="206" t="s">
        <v>237</v>
      </c>
      <c r="D38" s="207"/>
      <c r="E38" s="162" t="s">
        <v>32</v>
      </c>
      <c r="F38" s="162">
        <f>A38*D38</f>
        <v>0</v>
      </c>
      <c r="G38" s="526"/>
      <c r="H38" s="84">
        <f>IF(ISBLANK(D38),0,IF(F38=0,0,1))</f>
        <v>0</v>
      </c>
    </row>
    <row r="39" spans="1:7" s="55" customFormat="1" ht="77.25" thickBot="1">
      <c r="A39" s="153"/>
      <c r="B39" s="154"/>
      <c r="C39" s="155" t="s">
        <v>240</v>
      </c>
      <c r="D39" s="156"/>
      <c r="E39" s="157"/>
      <c r="F39" s="157"/>
      <c r="G39" s="525"/>
    </row>
    <row r="40" spans="1:8" s="55" customFormat="1" ht="12.75">
      <c r="A40" s="148">
        <v>1</v>
      </c>
      <c r="B40" s="149" t="s">
        <v>214</v>
      </c>
      <c r="C40" s="208" t="s">
        <v>241</v>
      </c>
      <c r="D40" s="203"/>
      <c r="E40" s="152" t="s">
        <v>32</v>
      </c>
      <c r="F40" s="152">
        <f>A40*D40</f>
        <v>0</v>
      </c>
      <c r="G40" s="524"/>
      <c r="H40" s="84">
        <f>IF(ISBLANK(D40),0,IF(F40=0,0,1))</f>
        <v>0</v>
      </c>
    </row>
    <row r="41" spans="1:7" s="55" customFormat="1" ht="64.5" thickBot="1">
      <c r="A41" s="153"/>
      <c r="B41" s="154"/>
      <c r="C41" s="155" t="s">
        <v>242</v>
      </c>
      <c r="D41" s="156"/>
      <c r="E41" s="157"/>
      <c r="F41" s="157"/>
      <c r="G41" s="525"/>
    </row>
    <row r="42" spans="1:8" s="55" customFormat="1" ht="12.75">
      <c r="A42" s="148">
        <v>1</v>
      </c>
      <c r="B42" s="149" t="s">
        <v>211</v>
      </c>
      <c r="C42" s="208" t="s">
        <v>243</v>
      </c>
      <c r="D42" s="203"/>
      <c r="E42" s="152" t="s">
        <v>32</v>
      </c>
      <c r="F42" s="152">
        <f>A42*D42</f>
        <v>0</v>
      </c>
      <c r="G42" s="524"/>
      <c r="H42" s="84">
        <f>IF(ISBLANK(D42),0,IF(F42=0,0,1))</f>
        <v>0</v>
      </c>
    </row>
    <row r="43" spans="1:7" s="55" customFormat="1" ht="51.75" thickBot="1">
      <c r="A43" s="153"/>
      <c r="B43" s="154"/>
      <c r="C43" s="155" t="s">
        <v>244</v>
      </c>
      <c r="D43" s="156"/>
      <c r="E43" s="157"/>
      <c r="F43" s="157"/>
      <c r="G43" s="525"/>
    </row>
    <row r="44" spans="1:8" s="55" customFormat="1" ht="12.75">
      <c r="A44" s="148">
        <v>1</v>
      </c>
      <c r="B44" s="149" t="s">
        <v>245</v>
      </c>
      <c r="C44" s="208" t="s">
        <v>246</v>
      </c>
      <c r="D44" s="203"/>
      <c r="E44" s="152" t="s">
        <v>32</v>
      </c>
      <c r="F44" s="152">
        <f>A44*D44</f>
        <v>0</v>
      </c>
      <c r="G44" s="524"/>
      <c r="H44" s="84">
        <f>IF(ISBLANK(D44),0,IF(F44=0,0,1))</f>
        <v>0</v>
      </c>
    </row>
    <row r="45" spans="1:7" s="55" customFormat="1" ht="77.25" thickBot="1">
      <c r="A45" s="153"/>
      <c r="B45" s="154"/>
      <c r="C45" s="155" t="s">
        <v>1560</v>
      </c>
      <c r="D45" s="156"/>
      <c r="E45" s="157"/>
      <c r="F45" s="157"/>
      <c r="G45" s="525"/>
    </row>
    <row r="46" spans="1:8" s="55" customFormat="1" ht="12.75">
      <c r="A46" s="148">
        <v>1</v>
      </c>
      <c r="B46" s="149" t="s">
        <v>211</v>
      </c>
      <c r="C46" s="204" t="s">
        <v>247</v>
      </c>
      <c r="D46" s="203"/>
      <c r="E46" s="152" t="s">
        <v>32</v>
      </c>
      <c r="F46" s="152">
        <f>A46*D46</f>
        <v>0</v>
      </c>
      <c r="G46" s="524"/>
      <c r="H46" s="84">
        <f>IF(ISBLANK(D46),0,IF(F46=0,0,1))</f>
        <v>0</v>
      </c>
    </row>
    <row r="47" spans="1:7" s="55" customFormat="1" ht="115.5" thickBot="1">
      <c r="A47" s="153"/>
      <c r="B47" s="154"/>
      <c r="C47" s="155" t="s">
        <v>1561</v>
      </c>
      <c r="D47" s="210"/>
      <c r="E47" s="157"/>
      <c r="F47" s="157"/>
      <c r="G47" s="525"/>
    </row>
    <row r="48" spans="1:8" s="55" customFormat="1" ht="12.75">
      <c r="A48" s="148">
        <v>1</v>
      </c>
      <c r="B48" s="149" t="s">
        <v>1307</v>
      </c>
      <c r="C48" s="204" t="s">
        <v>247</v>
      </c>
      <c r="D48" s="203"/>
      <c r="E48" s="152" t="s">
        <v>32</v>
      </c>
      <c r="F48" s="152">
        <f>A48*D48</f>
        <v>0</v>
      </c>
      <c r="G48" s="524"/>
      <c r="H48" s="84">
        <f>IF(ISBLANK(D48),0,IF(F48=0,0,1))</f>
        <v>0</v>
      </c>
    </row>
    <row r="49" spans="1:7" s="55" customFormat="1" ht="115.5" thickBot="1">
      <c r="A49" s="153"/>
      <c r="B49" s="154"/>
      <c r="C49" s="155" t="s">
        <v>1562</v>
      </c>
      <c r="D49" s="210"/>
      <c r="E49" s="157"/>
      <c r="F49" s="157"/>
      <c r="G49" s="525"/>
    </row>
    <row r="50" spans="1:8" s="55" customFormat="1" ht="12.75">
      <c r="A50" s="148">
        <v>1</v>
      </c>
      <c r="B50" s="149" t="s">
        <v>117</v>
      </c>
      <c r="C50" s="204" t="s">
        <v>248</v>
      </c>
      <c r="D50" s="211"/>
      <c r="E50" s="152" t="s">
        <v>32</v>
      </c>
      <c r="F50" s="152">
        <f>A50*D50</f>
        <v>0</v>
      </c>
      <c r="G50" s="524"/>
      <c r="H50" s="84">
        <f>IF(ISBLANK(D50),0,IF(F50=0,0,1))</f>
        <v>0</v>
      </c>
    </row>
    <row r="51" spans="1:7" s="55" customFormat="1" ht="77.25" thickBot="1">
      <c r="A51" s="153"/>
      <c r="B51" s="154"/>
      <c r="C51" s="155" t="s">
        <v>1563</v>
      </c>
      <c r="D51" s="156"/>
      <c r="E51" s="157"/>
      <c r="F51" s="157"/>
      <c r="G51" s="525"/>
    </row>
    <row r="52" spans="1:8" s="55" customFormat="1" ht="12.75">
      <c r="A52" s="158">
        <v>1</v>
      </c>
      <c r="B52" s="159" t="s">
        <v>46</v>
      </c>
      <c r="C52" s="209" t="s">
        <v>249</v>
      </c>
      <c r="D52" s="198"/>
      <c r="E52" s="162" t="s">
        <v>32</v>
      </c>
      <c r="F52" s="162">
        <f>A52*D52</f>
        <v>0</v>
      </c>
      <c r="G52" s="526"/>
      <c r="H52" s="84">
        <f>IF(ISBLANK(D52),0,IF(F52=0,0,1))</f>
        <v>0</v>
      </c>
    </row>
    <row r="53" spans="1:7" s="55" customFormat="1" ht="90" thickBot="1">
      <c r="A53" s="153"/>
      <c r="B53" s="154"/>
      <c r="C53" s="205" t="s">
        <v>250</v>
      </c>
      <c r="D53" s="212"/>
      <c r="E53" s="157"/>
      <c r="F53" s="157"/>
      <c r="G53" s="525"/>
    </row>
    <row r="54" spans="1:8" s="55" customFormat="1" ht="12.75">
      <c r="A54" s="148">
        <v>1</v>
      </c>
      <c r="B54" s="149" t="s">
        <v>211</v>
      </c>
      <c r="C54" s="204" t="s">
        <v>259</v>
      </c>
      <c r="D54" s="203"/>
      <c r="E54" s="152" t="s">
        <v>32</v>
      </c>
      <c r="F54" s="152">
        <f>A54*D54</f>
        <v>0</v>
      </c>
      <c r="G54" s="524"/>
      <c r="H54" s="84">
        <f>IF(ISBLANK(D54),0,IF(F54=0,0,1))</f>
        <v>0</v>
      </c>
    </row>
    <row r="55" spans="1:7" s="55" customFormat="1" ht="64.5" thickBot="1">
      <c r="A55" s="153"/>
      <c r="B55" s="154"/>
      <c r="C55" s="155" t="s">
        <v>260</v>
      </c>
      <c r="D55" s="213"/>
      <c r="E55" s="167"/>
      <c r="F55" s="157"/>
      <c r="G55" s="525"/>
    </row>
    <row r="56" spans="1:8" s="55" customFormat="1" ht="12.75">
      <c r="A56" s="148">
        <v>1</v>
      </c>
      <c r="B56" s="149" t="s">
        <v>211</v>
      </c>
      <c r="C56" s="204" t="s">
        <v>261</v>
      </c>
      <c r="D56" s="203"/>
      <c r="E56" s="152" t="s">
        <v>32</v>
      </c>
      <c r="F56" s="152">
        <f>A56*D56</f>
        <v>0</v>
      </c>
      <c r="G56" s="524"/>
      <c r="H56" s="84">
        <f>IF(ISBLANK(D56),0,IF(F56=0,0,1))</f>
        <v>0</v>
      </c>
    </row>
    <row r="57" spans="1:7" s="55" customFormat="1" ht="102.75" thickBot="1">
      <c r="A57" s="153"/>
      <c r="B57" s="39" t="s">
        <v>262</v>
      </c>
      <c r="C57" s="205" t="s">
        <v>263</v>
      </c>
      <c r="D57" s="213"/>
      <c r="E57" s="167"/>
      <c r="F57" s="157"/>
      <c r="G57" s="525"/>
    </row>
    <row r="58" spans="1:8" s="55" customFormat="1" ht="12.75">
      <c r="A58" s="148">
        <v>1</v>
      </c>
      <c r="B58" s="149" t="s">
        <v>211</v>
      </c>
      <c r="C58" s="214" t="s">
        <v>264</v>
      </c>
      <c r="D58" s="203"/>
      <c r="E58" s="152" t="s">
        <v>32</v>
      </c>
      <c r="F58" s="152">
        <f>A58*D58</f>
        <v>0</v>
      </c>
      <c r="G58" s="524"/>
      <c r="H58" s="84">
        <f>IF(ISBLANK(D58),0,IF(F58=0,0,1))</f>
        <v>0</v>
      </c>
    </row>
    <row r="59" spans="1:7" s="55" customFormat="1" ht="77.25" thickBot="1">
      <c r="A59" s="153"/>
      <c r="B59" s="154"/>
      <c r="C59" s="205" t="s">
        <v>265</v>
      </c>
      <c r="D59" s="156"/>
      <c r="E59" s="157"/>
      <c r="F59" s="157"/>
      <c r="G59" s="525"/>
    </row>
    <row r="60" spans="1:8" s="55" customFormat="1" ht="12.75">
      <c r="A60" s="148">
        <v>1</v>
      </c>
      <c r="B60" s="149" t="s">
        <v>212</v>
      </c>
      <c r="C60" s="214" t="s">
        <v>264</v>
      </c>
      <c r="D60" s="203"/>
      <c r="E60" s="152" t="s">
        <v>32</v>
      </c>
      <c r="F60" s="152">
        <f>A60*D60</f>
        <v>0</v>
      </c>
      <c r="G60" s="524"/>
      <c r="H60" s="84">
        <f>IF(ISBLANK(D60),0,IF(F60=0,0,1))</f>
        <v>0</v>
      </c>
    </row>
    <row r="61" spans="1:7" s="55" customFormat="1" ht="77.25" thickBot="1">
      <c r="A61" s="153"/>
      <c r="B61" s="154"/>
      <c r="C61" s="205" t="s">
        <v>266</v>
      </c>
      <c r="D61" s="156"/>
      <c r="E61" s="157"/>
      <c r="F61" s="157"/>
      <c r="G61" s="525"/>
    </row>
    <row r="62" spans="1:8" s="55" customFormat="1" ht="12.75">
      <c r="A62" s="148">
        <v>1</v>
      </c>
      <c r="B62" s="149" t="s">
        <v>213</v>
      </c>
      <c r="C62" s="214" t="s">
        <v>264</v>
      </c>
      <c r="D62" s="203"/>
      <c r="E62" s="152" t="s">
        <v>32</v>
      </c>
      <c r="F62" s="152">
        <f>A62*D62</f>
        <v>0</v>
      </c>
      <c r="G62" s="524"/>
      <c r="H62" s="84">
        <f>IF(ISBLANK(D62),0,IF(F62=0,0,1))</f>
        <v>0</v>
      </c>
    </row>
    <row r="63" spans="1:7" s="55" customFormat="1" ht="77.25" thickBot="1">
      <c r="A63" s="153"/>
      <c r="B63" s="154"/>
      <c r="C63" s="205" t="s">
        <v>267</v>
      </c>
      <c r="D63" s="156"/>
      <c r="E63" s="157"/>
      <c r="F63" s="157"/>
      <c r="G63" s="525"/>
    </row>
    <row r="64" spans="1:8" s="55" customFormat="1" ht="25.5">
      <c r="A64" s="148">
        <v>1</v>
      </c>
      <c r="B64" s="149" t="s">
        <v>211</v>
      </c>
      <c r="C64" s="208" t="s">
        <v>1564</v>
      </c>
      <c r="D64" s="211"/>
      <c r="E64" s="152" t="s">
        <v>268</v>
      </c>
      <c r="F64" s="152">
        <f>A64*D64</f>
        <v>0</v>
      </c>
      <c r="G64" s="524"/>
      <c r="H64" s="84">
        <f>IF(ISBLANK(D64),0,IF(F64=0,0,1))</f>
        <v>0</v>
      </c>
    </row>
    <row r="65" spans="1:7" s="55" customFormat="1" ht="64.5" thickBot="1">
      <c r="A65" s="153"/>
      <c r="B65" s="39" t="s">
        <v>269</v>
      </c>
      <c r="C65" s="205" t="s">
        <v>270</v>
      </c>
      <c r="D65" s="213"/>
      <c r="E65" s="215"/>
      <c r="F65" s="157"/>
      <c r="G65" s="525"/>
    </row>
    <row r="66" spans="1:8" s="55" customFormat="1" ht="25.5">
      <c r="A66" s="148">
        <v>1</v>
      </c>
      <c r="B66" s="149" t="s">
        <v>212</v>
      </c>
      <c r="C66" s="208" t="s">
        <v>1564</v>
      </c>
      <c r="D66" s="211"/>
      <c r="E66" s="152" t="s">
        <v>268</v>
      </c>
      <c r="F66" s="152">
        <f>A66*D66</f>
        <v>0</v>
      </c>
      <c r="G66" s="524"/>
      <c r="H66" s="84">
        <f>IF(ISBLANK(D66),0,IF(F66=0,0,1))</f>
        <v>0</v>
      </c>
    </row>
    <row r="67" spans="1:7" s="55" customFormat="1" ht="64.5" thickBot="1">
      <c r="A67" s="153"/>
      <c r="B67" s="39" t="s">
        <v>271</v>
      </c>
      <c r="C67" s="205" t="s">
        <v>272</v>
      </c>
      <c r="D67" s="213"/>
      <c r="E67" s="215"/>
      <c r="F67" s="157"/>
      <c r="G67" s="525"/>
    </row>
    <row r="68" spans="1:8" s="55" customFormat="1" ht="25.5">
      <c r="A68" s="148">
        <v>1</v>
      </c>
      <c r="B68" s="149" t="s">
        <v>213</v>
      </c>
      <c r="C68" s="208" t="s">
        <v>1564</v>
      </c>
      <c r="D68" s="211"/>
      <c r="E68" s="152" t="s">
        <v>268</v>
      </c>
      <c r="F68" s="152">
        <f>A68*D68</f>
        <v>0</v>
      </c>
      <c r="G68" s="524"/>
      <c r="H68" s="84">
        <f>IF(ISBLANK(D68),0,IF(F68=0,0,1))</f>
        <v>0</v>
      </c>
    </row>
    <row r="69" spans="1:7" s="55" customFormat="1" ht="64.5" thickBot="1">
      <c r="A69" s="153"/>
      <c r="B69" s="39" t="s">
        <v>273</v>
      </c>
      <c r="C69" s="205" t="s">
        <v>274</v>
      </c>
      <c r="D69" s="213"/>
      <c r="E69" s="215"/>
      <c r="F69" s="157"/>
      <c r="G69" s="525"/>
    </row>
    <row r="70" spans="1:8" s="55" customFormat="1" ht="25.5">
      <c r="A70" s="148">
        <v>1</v>
      </c>
      <c r="B70" s="149" t="s">
        <v>214</v>
      </c>
      <c r="C70" s="208" t="s">
        <v>1564</v>
      </c>
      <c r="D70" s="211"/>
      <c r="E70" s="152" t="s">
        <v>268</v>
      </c>
      <c r="F70" s="152">
        <f>A70*D70</f>
        <v>0</v>
      </c>
      <c r="G70" s="524"/>
      <c r="H70" s="84">
        <f>IF(ISBLANK(D70),0,IF(F70=0,0,1))</f>
        <v>0</v>
      </c>
    </row>
    <row r="71" spans="1:7" s="55" customFormat="1" ht="64.5" thickBot="1">
      <c r="A71" s="153"/>
      <c r="B71" s="39" t="s">
        <v>275</v>
      </c>
      <c r="C71" s="205" t="s">
        <v>276</v>
      </c>
      <c r="D71" s="213"/>
      <c r="E71" s="215"/>
      <c r="F71" s="157"/>
      <c r="G71" s="525"/>
    </row>
    <row r="72" spans="1:8" s="55" customFormat="1" ht="12.75">
      <c r="A72" s="148">
        <v>1</v>
      </c>
      <c r="B72" s="216"/>
      <c r="C72" s="217" t="s">
        <v>278</v>
      </c>
      <c r="D72" s="211"/>
      <c r="E72" s="152" t="s">
        <v>279</v>
      </c>
      <c r="F72" s="152">
        <f>A72*D72</f>
        <v>0</v>
      </c>
      <c r="G72" s="524"/>
      <c r="H72" s="84">
        <f>IF(ISBLANK(D72),0,IF(F72=0,0,1))</f>
        <v>0</v>
      </c>
    </row>
    <row r="73" spans="1:7" s="55" customFormat="1" ht="77.25" thickBot="1">
      <c r="A73" s="153"/>
      <c r="B73" s="56" t="s">
        <v>280</v>
      </c>
      <c r="C73" s="218" t="s">
        <v>281</v>
      </c>
      <c r="D73" s="210"/>
      <c r="E73" s="215"/>
      <c r="F73" s="219"/>
      <c r="G73" s="525"/>
    </row>
    <row r="74" spans="6:8" ht="12.75" hidden="1">
      <c r="F74" s="365">
        <f>SUM(F8:F73)</f>
        <v>0</v>
      </c>
      <c r="H74" s="202">
        <f>SUM(H1:H73)</f>
        <v>0</v>
      </c>
    </row>
  </sheetData>
  <sheetProtection password="A0E6" sheet="1" selectLockedCells="1"/>
  <mergeCells count="40">
    <mergeCell ref="G18:G19"/>
    <mergeCell ref="G20:G21"/>
    <mergeCell ref="G22:G23"/>
    <mergeCell ref="G24:G25"/>
    <mergeCell ref="G26:G27"/>
    <mergeCell ref="D2:F2"/>
    <mergeCell ref="D3:F3"/>
    <mergeCell ref="D4:F4"/>
    <mergeCell ref="A5:G5"/>
    <mergeCell ref="A6:G6"/>
    <mergeCell ref="A2:C4"/>
    <mergeCell ref="G64:G65"/>
    <mergeCell ref="G66:G67"/>
    <mergeCell ref="G68:G69"/>
    <mergeCell ref="G70:G71"/>
    <mergeCell ref="G52:G53"/>
    <mergeCell ref="G54:G55"/>
    <mergeCell ref="G56:G57"/>
    <mergeCell ref="G58:G59"/>
    <mergeCell ref="G60:G61"/>
    <mergeCell ref="G34:G35"/>
    <mergeCell ref="G36:G37"/>
    <mergeCell ref="G38:G39"/>
    <mergeCell ref="G62:G63"/>
    <mergeCell ref="G40:G41"/>
    <mergeCell ref="G42:G43"/>
    <mergeCell ref="G44:G45"/>
    <mergeCell ref="G46:G47"/>
    <mergeCell ref="G48:G49"/>
    <mergeCell ref="G50:G51"/>
    <mergeCell ref="G72:G73"/>
    <mergeCell ref="G8:G9"/>
    <mergeCell ref="G10:G11"/>
    <mergeCell ref="G12:G13"/>
    <mergeCell ref="G14:G15"/>
    <mergeCell ref="A1:G1"/>
    <mergeCell ref="G16:G17"/>
    <mergeCell ref="G28:G29"/>
    <mergeCell ref="G30:G31"/>
    <mergeCell ref="G32:G33"/>
  </mergeCells>
  <printOptions/>
  <pageMargins left="0.25" right="0.25" top="0.75" bottom="0.75" header="0.3" footer="0.3"/>
  <pageSetup fitToHeight="0" fitToWidth="1" horizontalDpi="600" verticalDpi="600" orientation="landscape" paperSize="5" scale="93" r:id="rId1"/>
  <headerFooter alignWithMargins="0">
    <oddHeader>&amp;LTYPED SUPPORT PACKAGES&amp;C&amp;P OF &amp;N&amp;RSTATE OF FLORIDA STANDBY SERVICES CONTRACT</oddHeader>
  </headerFooter>
  <rowBreaks count="6" manualBreakCount="6">
    <brk id="15" max="255" man="1"/>
    <brk id="25" max="255" man="1"/>
    <brk id="33" max="255" man="1"/>
    <brk id="45" max="255" man="1"/>
    <brk id="53" max="255" man="1"/>
    <brk id="63" max="255" man="1"/>
  </rowBreaks>
</worksheet>
</file>

<file path=xl/worksheets/sheet11.xml><?xml version="1.0" encoding="utf-8"?>
<worksheet xmlns="http://schemas.openxmlformats.org/spreadsheetml/2006/main" xmlns:r="http://schemas.openxmlformats.org/officeDocument/2006/relationships">
  <sheetPr codeName="Sheet1">
    <tabColor indexed="13"/>
    <pageSetUpPr fitToPage="1"/>
  </sheetPr>
  <dimension ref="A1:P87"/>
  <sheetViews>
    <sheetView showGridLines="0" view="pageBreakPreview" zoomScaleSheetLayoutView="100" workbookViewId="0" topLeftCell="A1">
      <selection activeCell="D19" sqref="D19"/>
    </sheetView>
  </sheetViews>
  <sheetFormatPr defaultColWidth="8.8515625" defaultRowHeight="12.75"/>
  <cols>
    <col min="1" max="1" width="8.57421875" style="202" bestFit="1" customWidth="1"/>
    <col min="2" max="2" width="13.421875" style="202" bestFit="1" customWidth="1"/>
    <col min="3" max="3" width="36.421875" style="202" customWidth="1"/>
    <col min="4" max="4" width="14.7109375" style="202" customWidth="1"/>
    <col min="5" max="5" width="4.57421875" style="202" bestFit="1" customWidth="1"/>
    <col min="6" max="6" width="14.7109375" style="202" customWidth="1"/>
    <col min="7" max="7" width="14.8515625" style="202" bestFit="1" customWidth="1"/>
    <col min="8" max="8" width="50.7109375" style="202" customWidth="1"/>
    <col min="9" max="16" width="8.8515625" style="202" hidden="1" customWidth="1"/>
    <col min="17" max="16384" width="8.8515625" style="202" customWidth="1"/>
  </cols>
  <sheetData>
    <row r="1" spans="1:8" s="78" customFormat="1" ht="16.5" thickBot="1">
      <c r="A1" s="528" t="str">
        <f>INSTRUCTIONS!C2&amp;" - "&amp;INSTRUCTIONS!H3</f>
        <v>ATTACHMENT B PRICE PROPOSAL - Initial Contract Period (Years 4-6)</v>
      </c>
      <c r="B1" s="529"/>
      <c r="C1" s="529"/>
      <c r="D1" s="529"/>
      <c r="E1" s="529"/>
      <c r="F1" s="529"/>
      <c r="G1" s="529"/>
      <c r="H1" s="529"/>
    </row>
    <row r="2" spans="1:8" s="78" customFormat="1" ht="15">
      <c r="A2" s="488" t="s">
        <v>1565</v>
      </c>
      <c r="B2" s="488"/>
      <c r="C2" s="489"/>
      <c r="D2" s="533" t="str">
        <f>INSTRUCTIONS!C3</f>
        <v>CONTRACTOR NAME:</v>
      </c>
      <c r="E2" s="534"/>
      <c r="F2" s="534"/>
      <c r="G2" s="480" t="str">
        <f>IF(ISBLANK(INSTRUCTIONS!F3),"Please update the INSTRUCTIONS tab.",INSTRUCTIONS!F3)</f>
        <v>Please update the INSTRUCTIONS tab.</v>
      </c>
      <c r="H2" s="481"/>
    </row>
    <row r="3" spans="1:8" s="78" customFormat="1" ht="15">
      <c r="A3" s="488"/>
      <c r="B3" s="488"/>
      <c r="C3" s="489"/>
      <c r="D3" s="535" t="str">
        <f>INSTRUCTIONS!C4</f>
        <v>PRINCIPAL POC: </v>
      </c>
      <c r="E3" s="536"/>
      <c r="F3" s="536"/>
      <c r="G3" s="539" t="str">
        <f>IF(ISBLANK(INSTRUCTIONS!F4),"Please update the INSTRUCTIONS tab.",INSTRUCTIONS!F4)</f>
        <v>Please update the INSTRUCTIONS tab.</v>
      </c>
      <c r="H3" s="540"/>
    </row>
    <row r="4" spans="1:8" s="78" customFormat="1" ht="15.75" thickBot="1">
      <c r="A4" s="490"/>
      <c r="B4" s="490"/>
      <c r="C4" s="491"/>
      <c r="D4" s="537" t="str">
        <f>INSTRUCTIONS!C6</f>
        <v>REVISION DATE:</v>
      </c>
      <c r="E4" s="538"/>
      <c r="F4" s="538"/>
      <c r="G4" s="541" t="str">
        <f>IF(ISBLANK(INSTRUCTIONS!F6),"Please update the INSTRUCTIONS tab.",INSTRUCTIONS!F6)</f>
        <v>Please update the INSTRUCTIONS tab.</v>
      </c>
      <c r="H4" s="542"/>
    </row>
    <row r="5" spans="1:8" s="78" customFormat="1" ht="12.75">
      <c r="A5" s="530" t="s">
        <v>1521</v>
      </c>
      <c r="B5" s="531"/>
      <c r="C5" s="531"/>
      <c r="D5" s="531"/>
      <c r="E5" s="531"/>
      <c r="F5" s="531"/>
      <c r="G5" s="531"/>
      <c r="H5" s="532"/>
    </row>
    <row r="6" spans="1:8" s="78" customFormat="1" ht="13.5" thickBot="1">
      <c r="A6" s="518" t="s">
        <v>198</v>
      </c>
      <c r="B6" s="519"/>
      <c r="C6" s="519"/>
      <c r="D6" s="519"/>
      <c r="E6" s="519"/>
      <c r="F6" s="519"/>
      <c r="G6" s="519"/>
      <c r="H6" s="520"/>
    </row>
    <row r="7" spans="1:8" s="220" customFormat="1" ht="12.75">
      <c r="A7" s="413" t="s">
        <v>209</v>
      </c>
      <c r="B7" s="414" t="s">
        <v>25</v>
      </c>
      <c r="C7" s="414" t="s">
        <v>26</v>
      </c>
      <c r="D7" s="416" t="s">
        <v>1320</v>
      </c>
      <c r="E7" s="416" t="s">
        <v>28</v>
      </c>
      <c r="F7" s="416" t="s">
        <v>29</v>
      </c>
      <c r="G7" s="416" t="s">
        <v>1318</v>
      </c>
      <c r="H7" s="417" t="s">
        <v>30</v>
      </c>
    </row>
    <row r="8" spans="1:14" s="220" customFormat="1" ht="12.75">
      <c r="A8" s="35">
        <v>1</v>
      </c>
      <c r="B8" s="527" t="s">
        <v>31</v>
      </c>
      <c r="C8" s="54" t="s">
        <v>282</v>
      </c>
      <c r="D8" s="197"/>
      <c r="E8" s="34" t="s">
        <v>32</v>
      </c>
      <c r="F8" s="34">
        <f>A8*D8</f>
        <v>0</v>
      </c>
      <c r="G8" s="197"/>
      <c r="H8" s="189"/>
      <c r="I8" s="84">
        <f>IF(ISBLANK(D8),0,IF(F8=0,0,1))</f>
        <v>0</v>
      </c>
      <c r="J8" s="84">
        <f>IF(ISBLANK(G8),0,IF(G8=0,0,1))</f>
        <v>0</v>
      </c>
      <c r="M8" s="388">
        <f>F8</f>
        <v>0</v>
      </c>
      <c r="N8" s="388">
        <f>G8</f>
        <v>0</v>
      </c>
    </row>
    <row r="9" spans="1:14" s="220" customFormat="1" ht="12.75">
      <c r="A9" s="35">
        <v>1</v>
      </c>
      <c r="B9" s="527"/>
      <c r="C9" s="54" t="s">
        <v>283</v>
      </c>
      <c r="D9" s="197"/>
      <c r="E9" s="34" t="s">
        <v>32</v>
      </c>
      <c r="F9" s="34">
        <f aca="true" t="shared" si="0" ref="F9:F39">A9*D9</f>
        <v>0</v>
      </c>
      <c r="G9" s="197"/>
      <c r="H9" s="189"/>
      <c r="I9" s="84">
        <f aca="true" t="shared" si="1" ref="I9:I69">IF(ISBLANK(D9),0,IF(F9=0,0,1))</f>
        <v>0</v>
      </c>
      <c r="J9" s="84">
        <f aca="true" t="shared" si="2" ref="J9:J69">IF(ISBLANK(G9),0,IF(G9=0,0,1))</f>
        <v>0</v>
      </c>
      <c r="M9" s="388">
        <f aca="true" t="shared" si="3" ref="M9:M69">F9</f>
        <v>0</v>
      </c>
      <c r="N9" s="388">
        <f aca="true" t="shared" si="4" ref="N9:N69">G9</f>
        <v>0</v>
      </c>
    </row>
    <row r="10" spans="1:14" s="220" customFormat="1" ht="12.75">
      <c r="A10" s="35">
        <v>1</v>
      </c>
      <c r="B10" s="527"/>
      <c r="C10" s="54" t="s">
        <v>284</v>
      </c>
      <c r="D10" s="197"/>
      <c r="E10" s="34" t="s">
        <v>32</v>
      </c>
      <c r="F10" s="34">
        <f t="shared" si="0"/>
        <v>0</v>
      </c>
      <c r="G10" s="197"/>
      <c r="H10" s="189"/>
      <c r="I10" s="84">
        <f t="shared" si="1"/>
        <v>0</v>
      </c>
      <c r="J10" s="84">
        <f t="shared" si="2"/>
        <v>0</v>
      </c>
      <c r="M10" s="388">
        <f t="shared" si="3"/>
        <v>0</v>
      </c>
      <c r="N10" s="388">
        <f t="shared" si="4"/>
        <v>0</v>
      </c>
    </row>
    <row r="11" spans="1:16" s="220" customFormat="1" ht="12.75">
      <c r="A11" s="35">
        <v>1</v>
      </c>
      <c r="B11" s="527"/>
      <c r="C11" s="52" t="s">
        <v>285</v>
      </c>
      <c r="D11" s="197"/>
      <c r="E11" s="34" t="s">
        <v>32</v>
      </c>
      <c r="F11" s="34">
        <f t="shared" si="0"/>
        <v>0</v>
      </c>
      <c r="G11" s="197"/>
      <c r="H11" s="189"/>
      <c r="K11" s="84">
        <f>IF(ISBLANK(D11),0,IF(F11=0,0,1))</f>
        <v>0</v>
      </c>
      <c r="L11" s="84">
        <f>IF(ISBLANK(G11),0,IF(G11=0,0,1))</f>
        <v>0</v>
      </c>
      <c r="O11" s="388">
        <f>F11</f>
        <v>0</v>
      </c>
      <c r="P11" s="388">
        <f>G11</f>
        <v>0</v>
      </c>
    </row>
    <row r="12" spans="1:14" s="220" customFormat="1" ht="12.75">
      <c r="A12" s="35">
        <v>1</v>
      </c>
      <c r="B12" s="527"/>
      <c r="C12" s="54" t="s">
        <v>286</v>
      </c>
      <c r="D12" s="197"/>
      <c r="E12" s="34" t="s">
        <v>32</v>
      </c>
      <c r="F12" s="34">
        <f t="shared" si="0"/>
        <v>0</v>
      </c>
      <c r="G12" s="197"/>
      <c r="H12" s="189"/>
      <c r="I12" s="84">
        <f t="shared" si="1"/>
        <v>0</v>
      </c>
      <c r="J12" s="84">
        <f t="shared" si="2"/>
        <v>0</v>
      </c>
      <c r="M12" s="388">
        <f t="shared" si="3"/>
        <v>0</v>
      </c>
      <c r="N12" s="388">
        <f t="shared" si="4"/>
        <v>0</v>
      </c>
    </row>
    <row r="13" spans="1:14" s="220" customFormat="1" ht="12.75">
      <c r="A13" s="35">
        <v>1</v>
      </c>
      <c r="B13" s="527"/>
      <c r="C13" s="54" t="s">
        <v>287</v>
      </c>
      <c r="D13" s="197"/>
      <c r="E13" s="34" t="s">
        <v>32</v>
      </c>
      <c r="F13" s="34">
        <f t="shared" si="0"/>
        <v>0</v>
      </c>
      <c r="G13" s="197"/>
      <c r="H13" s="189"/>
      <c r="I13" s="84">
        <f t="shared" si="1"/>
        <v>0</v>
      </c>
      <c r="J13" s="84">
        <f t="shared" si="2"/>
        <v>0</v>
      </c>
      <c r="M13" s="388">
        <f t="shared" si="3"/>
        <v>0</v>
      </c>
      <c r="N13" s="388">
        <f t="shared" si="4"/>
        <v>0</v>
      </c>
    </row>
    <row r="14" spans="1:14" s="220" customFormat="1" ht="12.75">
      <c r="A14" s="35">
        <v>1</v>
      </c>
      <c r="B14" s="527"/>
      <c r="C14" s="54" t="s">
        <v>288</v>
      </c>
      <c r="D14" s="197"/>
      <c r="E14" s="34" t="s">
        <v>32</v>
      </c>
      <c r="F14" s="34">
        <f t="shared" si="0"/>
        <v>0</v>
      </c>
      <c r="G14" s="197"/>
      <c r="H14" s="189"/>
      <c r="I14" s="84">
        <f t="shared" si="1"/>
        <v>0</v>
      </c>
      <c r="J14" s="84">
        <f t="shared" si="2"/>
        <v>0</v>
      </c>
      <c r="M14" s="388">
        <f t="shared" si="3"/>
        <v>0</v>
      </c>
      <c r="N14" s="388">
        <f t="shared" si="4"/>
        <v>0</v>
      </c>
    </row>
    <row r="15" spans="1:14" s="166" customFormat="1" ht="12.75">
      <c r="A15" s="35">
        <v>1</v>
      </c>
      <c r="B15" s="527"/>
      <c r="C15" s="54" t="s">
        <v>289</v>
      </c>
      <c r="D15" s="197"/>
      <c r="E15" s="34" t="s">
        <v>32</v>
      </c>
      <c r="F15" s="34">
        <f t="shared" si="0"/>
        <v>0</v>
      </c>
      <c r="G15" s="197"/>
      <c r="H15" s="189"/>
      <c r="I15" s="84">
        <f t="shared" si="1"/>
        <v>0</v>
      </c>
      <c r="J15" s="84">
        <f t="shared" si="2"/>
        <v>0</v>
      </c>
      <c r="M15" s="388">
        <f t="shared" si="3"/>
        <v>0</v>
      </c>
      <c r="N15" s="388">
        <f t="shared" si="4"/>
        <v>0</v>
      </c>
    </row>
    <row r="16" spans="1:14" s="166" customFormat="1" ht="12.75">
      <c r="A16" s="35">
        <v>1</v>
      </c>
      <c r="B16" s="527"/>
      <c r="C16" s="54" t="s">
        <v>290</v>
      </c>
      <c r="D16" s="197"/>
      <c r="E16" s="34" t="s">
        <v>32</v>
      </c>
      <c r="F16" s="34">
        <f t="shared" si="0"/>
        <v>0</v>
      </c>
      <c r="G16" s="197"/>
      <c r="H16" s="222"/>
      <c r="I16" s="84">
        <f t="shared" si="1"/>
        <v>0</v>
      </c>
      <c r="J16" s="84">
        <f t="shared" si="2"/>
        <v>0</v>
      </c>
      <c r="M16" s="388">
        <f t="shared" si="3"/>
        <v>0</v>
      </c>
      <c r="N16" s="388">
        <f t="shared" si="4"/>
        <v>0</v>
      </c>
    </row>
    <row r="17" spans="1:14" s="166" customFormat="1" ht="12.75">
      <c r="A17" s="35">
        <v>1</v>
      </c>
      <c r="B17" s="527"/>
      <c r="C17" s="54" t="s">
        <v>291</v>
      </c>
      <c r="D17" s="197"/>
      <c r="E17" s="34" t="s">
        <v>32</v>
      </c>
      <c r="F17" s="34">
        <f t="shared" si="0"/>
        <v>0</v>
      </c>
      <c r="G17" s="197"/>
      <c r="H17" s="189"/>
      <c r="I17" s="84">
        <f t="shared" si="1"/>
        <v>0</v>
      </c>
      <c r="J17" s="84">
        <f t="shared" si="2"/>
        <v>0</v>
      </c>
      <c r="M17" s="388">
        <f t="shared" si="3"/>
        <v>0</v>
      </c>
      <c r="N17" s="388">
        <f t="shared" si="4"/>
        <v>0</v>
      </c>
    </row>
    <row r="18" spans="1:16" s="166" customFormat="1" ht="12.75">
      <c r="A18" s="35">
        <v>1</v>
      </c>
      <c r="B18" s="527"/>
      <c r="C18" s="52" t="s">
        <v>292</v>
      </c>
      <c r="D18" s="197"/>
      <c r="E18" s="34" t="s">
        <v>32</v>
      </c>
      <c r="F18" s="34">
        <f t="shared" si="0"/>
        <v>0</v>
      </c>
      <c r="G18" s="197"/>
      <c r="H18" s="189"/>
      <c r="K18" s="84">
        <f>IF(ISBLANK(D18),0,IF(F18=0,0,1))</f>
        <v>0</v>
      </c>
      <c r="L18" s="84">
        <f>IF(ISBLANK(G18),0,IF(G18=0,0,1))</f>
        <v>0</v>
      </c>
      <c r="O18" s="388">
        <f>F18</f>
        <v>0</v>
      </c>
      <c r="P18" s="388">
        <f>G18</f>
        <v>0</v>
      </c>
    </row>
    <row r="19" spans="1:14" s="166" customFormat="1" ht="12.75">
      <c r="A19" s="35">
        <v>1</v>
      </c>
      <c r="B19" s="527"/>
      <c r="C19" s="54" t="s">
        <v>293</v>
      </c>
      <c r="D19" s="197"/>
      <c r="E19" s="34" t="s">
        <v>32</v>
      </c>
      <c r="F19" s="34">
        <f t="shared" si="0"/>
        <v>0</v>
      </c>
      <c r="G19" s="197"/>
      <c r="H19" s="189"/>
      <c r="I19" s="84">
        <f t="shared" si="1"/>
        <v>0</v>
      </c>
      <c r="J19" s="84">
        <f t="shared" si="2"/>
        <v>0</v>
      </c>
      <c r="M19" s="388">
        <f t="shared" si="3"/>
        <v>0</v>
      </c>
      <c r="N19" s="388">
        <f t="shared" si="4"/>
        <v>0</v>
      </c>
    </row>
    <row r="20" spans="1:14" s="166" customFormat="1" ht="12.75">
      <c r="A20" s="35">
        <v>1</v>
      </c>
      <c r="B20" s="527"/>
      <c r="C20" s="54" t="s">
        <v>294</v>
      </c>
      <c r="D20" s="197"/>
      <c r="E20" s="34" t="s">
        <v>32</v>
      </c>
      <c r="F20" s="34">
        <f t="shared" si="0"/>
        <v>0</v>
      </c>
      <c r="G20" s="197"/>
      <c r="H20" s="189"/>
      <c r="I20" s="84">
        <f t="shared" si="1"/>
        <v>0</v>
      </c>
      <c r="J20" s="84">
        <f t="shared" si="2"/>
        <v>0</v>
      </c>
      <c r="M20" s="388">
        <f t="shared" si="3"/>
        <v>0</v>
      </c>
      <c r="N20" s="388">
        <f t="shared" si="4"/>
        <v>0</v>
      </c>
    </row>
    <row r="21" spans="1:14" s="166" customFormat="1" ht="12.75">
      <c r="A21" s="35">
        <v>1</v>
      </c>
      <c r="B21" s="527"/>
      <c r="C21" s="54" t="s">
        <v>295</v>
      </c>
      <c r="D21" s="197"/>
      <c r="E21" s="34" t="s">
        <v>32</v>
      </c>
      <c r="F21" s="34">
        <f t="shared" si="0"/>
        <v>0</v>
      </c>
      <c r="G21" s="197"/>
      <c r="H21" s="189"/>
      <c r="I21" s="84">
        <f t="shared" si="1"/>
        <v>0</v>
      </c>
      <c r="J21" s="84">
        <f t="shared" si="2"/>
        <v>0</v>
      </c>
      <c r="M21" s="388">
        <f t="shared" si="3"/>
        <v>0</v>
      </c>
      <c r="N21" s="388">
        <f t="shared" si="4"/>
        <v>0</v>
      </c>
    </row>
    <row r="22" spans="1:14" s="166" customFormat="1" ht="12.75">
      <c r="A22" s="35">
        <v>1</v>
      </c>
      <c r="B22" s="527"/>
      <c r="C22" s="54" t="s">
        <v>296</v>
      </c>
      <c r="D22" s="197"/>
      <c r="E22" s="34" t="s">
        <v>32</v>
      </c>
      <c r="F22" s="34">
        <f t="shared" si="0"/>
        <v>0</v>
      </c>
      <c r="G22" s="197"/>
      <c r="H22" s="189"/>
      <c r="I22" s="84">
        <f t="shared" si="1"/>
        <v>0</v>
      </c>
      <c r="J22" s="84">
        <f t="shared" si="2"/>
        <v>0</v>
      </c>
      <c r="M22" s="388">
        <f t="shared" si="3"/>
        <v>0</v>
      </c>
      <c r="N22" s="388">
        <f t="shared" si="4"/>
        <v>0</v>
      </c>
    </row>
    <row r="23" spans="1:14" s="166" customFormat="1" ht="12.75">
      <c r="A23" s="35">
        <v>1</v>
      </c>
      <c r="B23" s="527"/>
      <c r="C23" s="54" t="s">
        <v>297</v>
      </c>
      <c r="D23" s="197"/>
      <c r="E23" s="34" t="s">
        <v>32</v>
      </c>
      <c r="F23" s="34">
        <f t="shared" si="0"/>
        <v>0</v>
      </c>
      <c r="G23" s="197"/>
      <c r="H23" s="189"/>
      <c r="I23" s="84">
        <f t="shared" si="1"/>
        <v>0</v>
      </c>
      <c r="J23" s="84">
        <f t="shared" si="2"/>
        <v>0</v>
      </c>
      <c r="M23" s="388">
        <f t="shared" si="3"/>
        <v>0</v>
      </c>
      <c r="N23" s="388">
        <f t="shared" si="4"/>
        <v>0</v>
      </c>
    </row>
    <row r="24" spans="1:14" s="166" customFormat="1" ht="12.75">
      <c r="A24" s="35">
        <v>1</v>
      </c>
      <c r="B24" s="527"/>
      <c r="C24" s="54" t="s">
        <v>298</v>
      </c>
      <c r="D24" s="197"/>
      <c r="E24" s="34" t="s">
        <v>32</v>
      </c>
      <c r="F24" s="34">
        <f t="shared" si="0"/>
        <v>0</v>
      </c>
      <c r="G24" s="197"/>
      <c r="H24" s="189"/>
      <c r="I24" s="84">
        <f t="shared" si="1"/>
        <v>0</v>
      </c>
      <c r="J24" s="84">
        <f t="shared" si="2"/>
        <v>0</v>
      </c>
      <c r="M24" s="388">
        <f t="shared" si="3"/>
        <v>0</v>
      </c>
      <c r="N24" s="388">
        <f t="shared" si="4"/>
        <v>0</v>
      </c>
    </row>
    <row r="25" spans="1:16" s="220" customFormat="1" ht="12.75">
      <c r="A25" s="35">
        <v>1</v>
      </c>
      <c r="B25" s="527"/>
      <c r="C25" s="52" t="s">
        <v>299</v>
      </c>
      <c r="D25" s="197"/>
      <c r="E25" s="34" t="s">
        <v>32</v>
      </c>
      <c r="F25" s="34">
        <f t="shared" si="0"/>
        <v>0</v>
      </c>
      <c r="G25" s="197"/>
      <c r="H25" s="189"/>
      <c r="K25" s="84">
        <f>IF(ISBLANK(D25),0,IF(F25=0,0,1))</f>
        <v>0</v>
      </c>
      <c r="L25" s="84">
        <f>IF(ISBLANK(G25),0,IF(G25=0,0,1))</f>
        <v>0</v>
      </c>
      <c r="O25" s="388">
        <f>F25</f>
        <v>0</v>
      </c>
      <c r="P25" s="388">
        <f>G25</f>
        <v>0</v>
      </c>
    </row>
    <row r="26" spans="1:14" s="220" customFormat="1" ht="12.75">
      <c r="A26" s="35">
        <v>1</v>
      </c>
      <c r="B26" s="527"/>
      <c r="C26" s="54" t="s">
        <v>300</v>
      </c>
      <c r="D26" s="197"/>
      <c r="E26" s="34" t="s">
        <v>32</v>
      </c>
      <c r="F26" s="34">
        <f t="shared" si="0"/>
        <v>0</v>
      </c>
      <c r="G26" s="197"/>
      <c r="H26" s="189"/>
      <c r="I26" s="84">
        <f t="shared" si="1"/>
        <v>0</v>
      </c>
      <c r="J26" s="84">
        <f t="shared" si="2"/>
        <v>0</v>
      </c>
      <c r="M26" s="388">
        <f t="shared" si="3"/>
        <v>0</v>
      </c>
      <c r="N26" s="388">
        <f t="shared" si="4"/>
        <v>0</v>
      </c>
    </row>
    <row r="27" spans="1:14" s="220" customFormat="1" ht="12.75">
      <c r="A27" s="35">
        <v>1</v>
      </c>
      <c r="B27" s="527"/>
      <c r="C27" s="54" t="s">
        <v>301</v>
      </c>
      <c r="D27" s="197"/>
      <c r="E27" s="34" t="s">
        <v>32</v>
      </c>
      <c r="F27" s="34">
        <f t="shared" si="0"/>
        <v>0</v>
      </c>
      <c r="G27" s="197"/>
      <c r="H27" s="189"/>
      <c r="I27" s="84">
        <f t="shared" si="1"/>
        <v>0</v>
      </c>
      <c r="J27" s="84">
        <f t="shared" si="2"/>
        <v>0</v>
      </c>
      <c r="M27" s="388">
        <f t="shared" si="3"/>
        <v>0</v>
      </c>
      <c r="N27" s="388">
        <f t="shared" si="4"/>
        <v>0</v>
      </c>
    </row>
    <row r="28" spans="1:14" s="220" customFormat="1" ht="12.75">
      <c r="A28" s="35">
        <v>1</v>
      </c>
      <c r="B28" s="527"/>
      <c r="C28" s="54" t="s">
        <v>302</v>
      </c>
      <c r="D28" s="197"/>
      <c r="E28" s="34" t="s">
        <v>32</v>
      </c>
      <c r="F28" s="34">
        <f t="shared" si="0"/>
        <v>0</v>
      </c>
      <c r="G28" s="197"/>
      <c r="H28" s="189"/>
      <c r="I28" s="84">
        <f t="shared" si="1"/>
        <v>0</v>
      </c>
      <c r="J28" s="84">
        <f t="shared" si="2"/>
        <v>0</v>
      </c>
      <c r="M28" s="388">
        <f t="shared" si="3"/>
        <v>0</v>
      </c>
      <c r="N28" s="388">
        <f t="shared" si="4"/>
        <v>0</v>
      </c>
    </row>
    <row r="29" spans="1:14" s="220" customFormat="1" ht="12.75">
      <c r="A29" s="35">
        <v>1</v>
      </c>
      <c r="B29" s="527"/>
      <c r="C29" s="54" t="s">
        <v>303</v>
      </c>
      <c r="D29" s="197"/>
      <c r="E29" s="34" t="s">
        <v>32</v>
      </c>
      <c r="F29" s="34">
        <f t="shared" si="0"/>
        <v>0</v>
      </c>
      <c r="G29" s="197"/>
      <c r="H29" s="189"/>
      <c r="I29" s="84">
        <f t="shared" si="1"/>
        <v>0</v>
      </c>
      <c r="J29" s="84">
        <f t="shared" si="2"/>
        <v>0</v>
      </c>
      <c r="M29" s="388">
        <f t="shared" si="3"/>
        <v>0</v>
      </c>
      <c r="N29" s="388">
        <f t="shared" si="4"/>
        <v>0</v>
      </c>
    </row>
    <row r="30" spans="1:14" s="220" customFormat="1" ht="12.75">
      <c r="A30" s="35">
        <v>1</v>
      </c>
      <c r="B30" s="527"/>
      <c r="C30" s="54" t="s">
        <v>304</v>
      </c>
      <c r="D30" s="197"/>
      <c r="E30" s="34" t="s">
        <v>32</v>
      </c>
      <c r="F30" s="34">
        <f t="shared" si="0"/>
        <v>0</v>
      </c>
      <c r="G30" s="197"/>
      <c r="H30" s="189"/>
      <c r="I30" s="84">
        <f t="shared" si="1"/>
        <v>0</v>
      </c>
      <c r="J30" s="84">
        <f t="shared" si="2"/>
        <v>0</v>
      </c>
      <c r="M30" s="388">
        <f t="shared" si="3"/>
        <v>0</v>
      </c>
      <c r="N30" s="388">
        <f t="shared" si="4"/>
        <v>0</v>
      </c>
    </row>
    <row r="31" spans="1:16" s="220" customFormat="1" ht="12.75">
      <c r="A31" s="35">
        <v>1</v>
      </c>
      <c r="B31" s="527"/>
      <c r="C31" s="52" t="s">
        <v>305</v>
      </c>
      <c r="D31" s="197"/>
      <c r="E31" s="34" t="s">
        <v>32</v>
      </c>
      <c r="F31" s="34">
        <f t="shared" si="0"/>
        <v>0</v>
      </c>
      <c r="G31" s="197"/>
      <c r="H31" s="189"/>
      <c r="K31" s="84">
        <f>IF(ISBLANK(D31),0,IF(F31=0,0,1))</f>
        <v>0</v>
      </c>
      <c r="L31" s="84">
        <f>IF(ISBLANK(G31),0,IF(G31=0,0,1))</f>
        <v>0</v>
      </c>
      <c r="O31" s="388">
        <f>F31</f>
        <v>0</v>
      </c>
      <c r="P31" s="388">
        <f>G31</f>
        <v>0</v>
      </c>
    </row>
    <row r="32" spans="1:14" s="220" customFormat="1" ht="12.75">
      <c r="A32" s="35">
        <v>1</v>
      </c>
      <c r="B32" s="527"/>
      <c r="C32" s="54" t="s">
        <v>306</v>
      </c>
      <c r="D32" s="197"/>
      <c r="E32" s="34" t="s">
        <v>32</v>
      </c>
      <c r="F32" s="34">
        <f t="shared" si="0"/>
        <v>0</v>
      </c>
      <c r="G32" s="197"/>
      <c r="H32" s="189"/>
      <c r="I32" s="84">
        <f t="shared" si="1"/>
        <v>0</v>
      </c>
      <c r="J32" s="84">
        <f t="shared" si="2"/>
        <v>0</v>
      </c>
      <c r="M32" s="388">
        <f t="shared" si="3"/>
        <v>0</v>
      </c>
      <c r="N32" s="388">
        <f t="shared" si="4"/>
        <v>0</v>
      </c>
    </row>
    <row r="33" spans="1:14" s="220" customFormat="1" ht="12.75">
      <c r="A33" s="35">
        <v>1</v>
      </c>
      <c r="B33" s="527"/>
      <c r="C33" s="54" t="s">
        <v>307</v>
      </c>
      <c r="D33" s="197"/>
      <c r="E33" s="34" t="s">
        <v>32</v>
      </c>
      <c r="F33" s="34">
        <f t="shared" si="0"/>
        <v>0</v>
      </c>
      <c r="G33" s="197"/>
      <c r="H33" s="222"/>
      <c r="I33" s="84">
        <f t="shared" si="1"/>
        <v>0</v>
      </c>
      <c r="J33" s="84">
        <f t="shared" si="2"/>
        <v>0</v>
      </c>
      <c r="M33" s="388">
        <f t="shared" si="3"/>
        <v>0</v>
      </c>
      <c r="N33" s="388">
        <f t="shared" si="4"/>
        <v>0</v>
      </c>
    </row>
    <row r="34" spans="1:14" s="220" customFormat="1" ht="12.75">
      <c r="A34" s="35">
        <v>1</v>
      </c>
      <c r="B34" s="527"/>
      <c r="C34" s="54" t="s">
        <v>308</v>
      </c>
      <c r="D34" s="197"/>
      <c r="E34" s="34" t="s">
        <v>32</v>
      </c>
      <c r="F34" s="34">
        <f t="shared" si="0"/>
        <v>0</v>
      </c>
      <c r="G34" s="197"/>
      <c r="H34" s="189"/>
      <c r="I34" s="84">
        <f t="shared" si="1"/>
        <v>0</v>
      </c>
      <c r="J34" s="84">
        <f t="shared" si="2"/>
        <v>0</v>
      </c>
      <c r="M34" s="388">
        <f t="shared" si="3"/>
        <v>0</v>
      </c>
      <c r="N34" s="388">
        <f t="shared" si="4"/>
        <v>0</v>
      </c>
    </row>
    <row r="35" spans="1:14" s="220" customFormat="1" ht="12.75">
      <c r="A35" s="35">
        <v>1</v>
      </c>
      <c r="B35" s="527"/>
      <c r="C35" s="54" t="s">
        <v>309</v>
      </c>
      <c r="D35" s="197"/>
      <c r="E35" s="34" t="s">
        <v>32</v>
      </c>
      <c r="F35" s="34">
        <f t="shared" si="0"/>
        <v>0</v>
      </c>
      <c r="G35" s="197"/>
      <c r="H35" s="189"/>
      <c r="I35" s="84">
        <f t="shared" si="1"/>
        <v>0</v>
      </c>
      <c r="J35" s="84">
        <f t="shared" si="2"/>
        <v>0</v>
      </c>
      <c r="M35" s="388">
        <f t="shared" si="3"/>
        <v>0</v>
      </c>
      <c r="N35" s="388">
        <f t="shared" si="4"/>
        <v>0</v>
      </c>
    </row>
    <row r="36" spans="1:14" s="220" customFormat="1" ht="12.75">
      <c r="A36" s="35">
        <v>1</v>
      </c>
      <c r="B36" s="527"/>
      <c r="C36" s="54" t="s">
        <v>310</v>
      </c>
      <c r="D36" s="197"/>
      <c r="E36" s="34" t="s">
        <v>32</v>
      </c>
      <c r="F36" s="34">
        <f t="shared" si="0"/>
        <v>0</v>
      </c>
      <c r="G36" s="197"/>
      <c r="H36" s="189"/>
      <c r="I36" s="84">
        <f t="shared" si="1"/>
        <v>0</v>
      </c>
      <c r="J36" s="84">
        <f t="shared" si="2"/>
        <v>0</v>
      </c>
      <c r="M36" s="388">
        <f t="shared" si="3"/>
        <v>0</v>
      </c>
      <c r="N36" s="388">
        <f t="shared" si="4"/>
        <v>0</v>
      </c>
    </row>
    <row r="37" spans="1:14" s="220" customFormat="1" ht="12.75">
      <c r="A37" s="35">
        <v>1</v>
      </c>
      <c r="B37" s="527"/>
      <c r="C37" s="54" t="s">
        <v>311</v>
      </c>
      <c r="D37" s="197"/>
      <c r="E37" s="34" t="s">
        <v>32</v>
      </c>
      <c r="F37" s="34">
        <f t="shared" si="0"/>
        <v>0</v>
      </c>
      <c r="G37" s="197"/>
      <c r="H37" s="189"/>
      <c r="I37" s="84">
        <f t="shared" si="1"/>
        <v>0</v>
      </c>
      <c r="J37" s="84">
        <f t="shared" si="2"/>
        <v>0</v>
      </c>
      <c r="M37" s="388">
        <f t="shared" si="3"/>
        <v>0</v>
      </c>
      <c r="N37" s="388">
        <f t="shared" si="4"/>
        <v>0</v>
      </c>
    </row>
    <row r="38" spans="1:16" s="220" customFormat="1" ht="12.75">
      <c r="A38" s="35">
        <v>1</v>
      </c>
      <c r="B38" s="527"/>
      <c r="C38" s="52" t="s">
        <v>312</v>
      </c>
      <c r="D38" s="197"/>
      <c r="E38" s="34" t="s">
        <v>32</v>
      </c>
      <c r="F38" s="34">
        <f t="shared" si="0"/>
        <v>0</v>
      </c>
      <c r="G38" s="197"/>
      <c r="H38" s="189"/>
      <c r="K38" s="84">
        <f>IF(ISBLANK(D38),0,IF(F38=0,0,1))</f>
        <v>0</v>
      </c>
      <c r="L38" s="84">
        <f>IF(ISBLANK(G38),0,IF(G38=0,0,1))</f>
        <v>0</v>
      </c>
      <c r="O38" s="388">
        <f>F38</f>
        <v>0</v>
      </c>
      <c r="P38" s="388">
        <f>G38</f>
        <v>0</v>
      </c>
    </row>
    <row r="39" spans="1:14" s="220" customFormat="1" ht="12.75">
      <c r="A39" s="35">
        <v>1</v>
      </c>
      <c r="B39" s="527"/>
      <c r="C39" s="54" t="s">
        <v>313</v>
      </c>
      <c r="D39" s="197"/>
      <c r="E39" s="34" t="s">
        <v>32</v>
      </c>
      <c r="F39" s="34">
        <f t="shared" si="0"/>
        <v>0</v>
      </c>
      <c r="G39" s="197"/>
      <c r="H39" s="189"/>
      <c r="I39" s="84">
        <f t="shared" si="1"/>
        <v>0</v>
      </c>
      <c r="J39" s="84">
        <f t="shared" si="2"/>
        <v>0</v>
      </c>
      <c r="M39" s="388">
        <f t="shared" si="3"/>
        <v>0</v>
      </c>
      <c r="N39" s="388">
        <f t="shared" si="4"/>
        <v>0</v>
      </c>
    </row>
    <row r="40" spans="1:14" s="220" customFormat="1" ht="12.75">
      <c r="A40" s="35">
        <v>1</v>
      </c>
      <c r="B40" s="527"/>
      <c r="C40" s="54" t="s">
        <v>314</v>
      </c>
      <c r="D40" s="197"/>
      <c r="E40" s="34" t="s">
        <v>32</v>
      </c>
      <c r="F40" s="34">
        <f aca="true" t="shared" si="5" ref="F40:F64">A40*D40</f>
        <v>0</v>
      </c>
      <c r="G40" s="197"/>
      <c r="H40" s="189"/>
      <c r="I40" s="84">
        <f t="shared" si="1"/>
        <v>0</v>
      </c>
      <c r="J40" s="84">
        <f t="shared" si="2"/>
        <v>0</v>
      </c>
      <c r="M40" s="388">
        <f t="shared" si="3"/>
        <v>0</v>
      </c>
      <c r="N40" s="388">
        <f t="shared" si="4"/>
        <v>0</v>
      </c>
    </row>
    <row r="41" spans="1:14" s="220" customFormat="1" ht="12.75">
      <c r="A41" s="35">
        <v>1</v>
      </c>
      <c r="B41" s="527" t="s">
        <v>39</v>
      </c>
      <c r="C41" s="54" t="s">
        <v>315</v>
      </c>
      <c r="D41" s="197"/>
      <c r="E41" s="34" t="s">
        <v>32</v>
      </c>
      <c r="F41" s="34">
        <f t="shared" si="5"/>
        <v>0</v>
      </c>
      <c r="G41" s="197"/>
      <c r="H41" s="189"/>
      <c r="I41" s="84">
        <f t="shared" si="1"/>
        <v>0</v>
      </c>
      <c r="J41" s="84">
        <f t="shared" si="2"/>
        <v>0</v>
      </c>
      <c r="M41" s="388">
        <f t="shared" si="3"/>
        <v>0</v>
      </c>
      <c r="N41" s="388">
        <f t="shared" si="4"/>
        <v>0</v>
      </c>
    </row>
    <row r="42" spans="1:16" s="220" customFormat="1" ht="12.75">
      <c r="A42" s="35">
        <v>1</v>
      </c>
      <c r="B42" s="527"/>
      <c r="C42" s="52" t="s">
        <v>316</v>
      </c>
      <c r="D42" s="197"/>
      <c r="E42" s="34" t="s">
        <v>32</v>
      </c>
      <c r="F42" s="34">
        <f t="shared" si="5"/>
        <v>0</v>
      </c>
      <c r="G42" s="197"/>
      <c r="H42" s="189"/>
      <c r="K42" s="84">
        <f>IF(ISBLANK(D42),0,IF(F42=0,0,1))</f>
        <v>0</v>
      </c>
      <c r="L42" s="84">
        <f>IF(ISBLANK(G42),0,IF(G42=0,0,1))</f>
        <v>0</v>
      </c>
      <c r="O42" s="388">
        <f>F42</f>
        <v>0</v>
      </c>
      <c r="P42" s="388">
        <f>G42</f>
        <v>0</v>
      </c>
    </row>
    <row r="43" spans="1:14" s="220" customFormat="1" ht="12.75">
      <c r="A43" s="35">
        <v>1</v>
      </c>
      <c r="B43" s="527"/>
      <c r="C43" s="54" t="s">
        <v>317</v>
      </c>
      <c r="D43" s="197"/>
      <c r="E43" s="34" t="s">
        <v>32</v>
      </c>
      <c r="F43" s="34">
        <f t="shared" si="5"/>
        <v>0</v>
      </c>
      <c r="G43" s="197"/>
      <c r="H43" s="189"/>
      <c r="I43" s="84">
        <f t="shared" si="1"/>
        <v>0</v>
      </c>
      <c r="J43" s="84">
        <f t="shared" si="2"/>
        <v>0</v>
      </c>
      <c r="M43" s="388">
        <f t="shared" si="3"/>
        <v>0</v>
      </c>
      <c r="N43" s="388">
        <f t="shared" si="4"/>
        <v>0</v>
      </c>
    </row>
    <row r="44" spans="1:16" s="220" customFormat="1" ht="12.75">
      <c r="A44" s="35">
        <v>1</v>
      </c>
      <c r="B44" s="527"/>
      <c r="C44" s="52" t="s">
        <v>318</v>
      </c>
      <c r="D44" s="197"/>
      <c r="E44" s="34" t="s">
        <v>32</v>
      </c>
      <c r="F44" s="34">
        <f t="shared" si="5"/>
        <v>0</v>
      </c>
      <c r="G44" s="197"/>
      <c r="H44" s="189"/>
      <c r="K44" s="84">
        <f>IF(ISBLANK(D44),0,IF(F44=0,0,1))</f>
        <v>0</v>
      </c>
      <c r="L44" s="84">
        <f>IF(ISBLANK(G44),0,IF(G44=0,0,1))</f>
        <v>0</v>
      </c>
      <c r="O44" s="388">
        <f>F44</f>
        <v>0</v>
      </c>
      <c r="P44" s="388">
        <f>G44</f>
        <v>0</v>
      </c>
    </row>
    <row r="45" spans="1:14" s="220" customFormat="1" ht="12.75">
      <c r="A45" s="35">
        <v>1</v>
      </c>
      <c r="B45" s="527" t="s">
        <v>42</v>
      </c>
      <c r="C45" s="54" t="s">
        <v>319</v>
      </c>
      <c r="D45" s="197"/>
      <c r="E45" s="34" t="s">
        <v>32</v>
      </c>
      <c r="F45" s="34">
        <f t="shared" si="5"/>
        <v>0</v>
      </c>
      <c r="G45" s="197"/>
      <c r="H45" s="189"/>
      <c r="I45" s="84">
        <f t="shared" si="1"/>
        <v>0</v>
      </c>
      <c r="J45" s="84">
        <f t="shared" si="2"/>
        <v>0</v>
      </c>
      <c r="M45" s="388">
        <f t="shared" si="3"/>
        <v>0</v>
      </c>
      <c r="N45" s="388">
        <f t="shared" si="4"/>
        <v>0</v>
      </c>
    </row>
    <row r="46" spans="1:14" s="220" customFormat="1" ht="12.75">
      <c r="A46" s="35">
        <v>1</v>
      </c>
      <c r="B46" s="527"/>
      <c r="C46" s="54" t="s">
        <v>320</v>
      </c>
      <c r="D46" s="197"/>
      <c r="E46" s="34" t="s">
        <v>32</v>
      </c>
      <c r="F46" s="34">
        <f t="shared" si="5"/>
        <v>0</v>
      </c>
      <c r="G46" s="197"/>
      <c r="H46" s="189"/>
      <c r="I46" s="84">
        <f t="shared" si="1"/>
        <v>0</v>
      </c>
      <c r="J46" s="84">
        <f t="shared" si="2"/>
        <v>0</v>
      </c>
      <c r="M46" s="388">
        <f t="shared" si="3"/>
        <v>0</v>
      </c>
      <c r="N46" s="388">
        <f t="shared" si="4"/>
        <v>0</v>
      </c>
    </row>
    <row r="47" spans="1:16" s="220" customFormat="1" ht="12.75">
      <c r="A47" s="35">
        <v>1</v>
      </c>
      <c r="B47" s="527"/>
      <c r="C47" s="52" t="s">
        <v>321</v>
      </c>
      <c r="D47" s="197"/>
      <c r="E47" s="34" t="s">
        <v>32</v>
      </c>
      <c r="F47" s="34">
        <f t="shared" si="5"/>
        <v>0</v>
      </c>
      <c r="G47" s="197"/>
      <c r="H47" s="189"/>
      <c r="K47" s="84">
        <f>IF(ISBLANK(D47),0,IF(F47=0,0,1))</f>
        <v>0</v>
      </c>
      <c r="L47" s="84">
        <f>IF(ISBLANK(G47),0,IF(G47=0,0,1))</f>
        <v>0</v>
      </c>
      <c r="O47" s="388">
        <f>F47</f>
        <v>0</v>
      </c>
      <c r="P47" s="388">
        <f>G47</f>
        <v>0</v>
      </c>
    </row>
    <row r="48" spans="1:14" s="220" customFormat="1" ht="12.75">
      <c r="A48" s="35">
        <v>1</v>
      </c>
      <c r="B48" s="527"/>
      <c r="C48" s="54" t="s">
        <v>322</v>
      </c>
      <c r="D48" s="197"/>
      <c r="E48" s="34" t="s">
        <v>32</v>
      </c>
      <c r="F48" s="34">
        <f t="shared" si="5"/>
        <v>0</v>
      </c>
      <c r="G48" s="197"/>
      <c r="H48" s="189"/>
      <c r="I48" s="84">
        <f t="shared" si="1"/>
        <v>0</v>
      </c>
      <c r="J48" s="84">
        <f t="shared" si="2"/>
        <v>0</v>
      </c>
      <c r="M48" s="388">
        <f t="shared" si="3"/>
        <v>0</v>
      </c>
      <c r="N48" s="388">
        <f t="shared" si="4"/>
        <v>0</v>
      </c>
    </row>
    <row r="49" spans="1:14" s="220" customFormat="1" ht="12.75">
      <c r="A49" s="35">
        <v>1</v>
      </c>
      <c r="B49" s="527"/>
      <c r="C49" s="54" t="s">
        <v>323</v>
      </c>
      <c r="D49" s="197"/>
      <c r="E49" s="34" t="s">
        <v>32</v>
      </c>
      <c r="F49" s="34">
        <f t="shared" si="5"/>
        <v>0</v>
      </c>
      <c r="G49" s="197"/>
      <c r="H49" s="189"/>
      <c r="I49" s="84">
        <f t="shared" si="1"/>
        <v>0</v>
      </c>
      <c r="J49" s="84">
        <f t="shared" si="2"/>
        <v>0</v>
      </c>
      <c r="M49" s="388">
        <f t="shared" si="3"/>
        <v>0</v>
      </c>
      <c r="N49" s="388">
        <f t="shared" si="4"/>
        <v>0</v>
      </c>
    </row>
    <row r="50" spans="1:14" s="220" customFormat="1" ht="12.75">
      <c r="A50" s="35">
        <v>1</v>
      </c>
      <c r="B50" s="527"/>
      <c r="C50" s="54" t="s">
        <v>324</v>
      </c>
      <c r="D50" s="197"/>
      <c r="E50" s="34" t="s">
        <v>32</v>
      </c>
      <c r="F50" s="34">
        <f t="shared" si="5"/>
        <v>0</v>
      </c>
      <c r="G50" s="197"/>
      <c r="H50" s="189"/>
      <c r="I50" s="84">
        <f t="shared" si="1"/>
        <v>0</v>
      </c>
      <c r="J50" s="84">
        <f t="shared" si="2"/>
        <v>0</v>
      </c>
      <c r="M50" s="388">
        <f t="shared" si="3"/>
        <v>0</v>
      </c>
      <c r="N50" s="388">
        <f t="shared" si="4"/>
        <v>0</v>
      </c>
    </row>
    <row r="51" spans="1:16" s="220" customFormat="1" ht="12.75">
      <c r="A51" s="35">
        <v>1</v>
      </c>
      <c r="B51" s="527"/>
      <c r="C51" s="52" t="s">
        <v>325</v>
      </c>
      <c r="D51" s="197"/>
      <c r="E51" s="34" t="s">
        <v>32</v>
      </c>
      <c r="F51" s="34">
        <f t="shared" si="5"/>
        <v>0</v>
      </c>
      <c r="G51" s="197"/>
      <c r="H51" s="189"/>
      <c r="K51" s="84">
        <f>IF(ISBLANK(D51),0,IF(F51=0,0,1))</f>
        <v>0</v>
      </c>
      <c r="L51" s="84">
        <f>IF(ISBLANK(G51),0,IF(G51=0,0,1))</f>
        <v>0</v>
      </c>
      <c r="O51" s="388">
        <f>F51</f>
        <v>0</v>
      </c>
      <c r="P51" s="388">
        <f>G51</f>
        <v>0</v>
      </c>
    </row>
    <row r="52" spans="1:14" s="220" customFormat="1" ht="12.75">
      <c r="A52" s="35">
        <v>1</v>
      </c>
      <c r="B52" s="527"/>
      <c r="C52" s="54" t="s">
        <v>326</v>
      </c>
      <c r="D52" s="197"/>
      <c r="E52" s="34" t="s">
        <v>32</v>
      </c>
      <c r="F52" s="34">
        <f t="shared" si="5"/>
        <v>0</v>
      </c>
      <c r="G52" s="197"/>
      <c r="H52" s="189"/>
      <c r="I52" s="84">
        <f t="shared" si="1"/>
        <v>0</v>
      </c>
      <c r="J52" s="84">
        <f t="shared" si="2"/>
        <v>0</v>
      </c>
      <c r="M52" s="388">
        <f t="shared" si="3"/>
        <v>0</v>
      </c>
      <c r="N52" s="388">
        <f t="shared" si="4"/>
        <v>0</v>
      </c>
    </row>
    <row r="53" spans="1:14" s="220" customFormat="1" ht="12.75">
      <c r="A53" s="35">
        <v>1</v>
      </c>
      <c r="B53" s="527"/>
      <c r="C53" s="54" t="s">
        <v>327</v>
      </c>
      <c r="D53" s="197"/>
      <c r="E53" s="34" t="s">
        <v>32</v>
      </c>
      <c r="F53" s="34">
        <f t="shared" si="5"/>
        <v>0</v>
      </c>
      <c r="G53" s="197"/>
      <c r="H53" s="223"/>
      <c r="I53" s="84">
        <f t="shared" si="1"/>
        <v>0</v>
      </c>
      <c r="J53" s="84">
        <f t="shared" si="2"/>
        <v>0</v>
      </c>
      <c r="M53" s="388">
        <f t="shared" si="3"/>
        <v>0</v>
      </c>
      <c r="N53" s="388">
        <f t="shared" si="4"/>
        <v>0</v>
      </c>
    </row>
    <row r="54" spans="1:14" s="166" customFormat="1" ht="12.75">
      <c r="A54" s="35">
        <v>1</v>
      </c>
      <c r="B54" s="527" t="s">
        <v>117</v>
      </c>
      <c r="C54" s="54" t="s">
        <v>328</v>
      </c>
      <c r="D54" s="197"/>
      <c r="E54" s="34" t="s">
        <v>32</v>
      </c>
      <c r="F54" s="34">
        <f t="shared" si="5"/>
        <v>0</v>
      </c>
      <c r="G54" s="197"/>
      <c r="H54" s="189"/>
      <c r="I54" s="84">
        <f t="shared" si="1"/>
        <v>0</v>
      </c>
      <c r="J54" s="84">
        <f t="shared" si="2"/>
        <v>0</v>
      </c>
      <c r="M54" s="388">
        <f t="shared" si="3"/>
        <v>0</v>
      </c>
      <c r="N54" s="388">
        <f t="shared" si="4"/>
        <v>0</v>
      </c>
    </row>
    <row r="55" spans="1:16" s="220" customFormat="1" ht="12.75">
      <c r="A55" s="35">
        <v>1</v>
      </c>
      <c r="B55" s="527"/>
      <c r="C55" s="52" t="s">
        <v>329</v>
      </c>
      <c r="D55" s="197"/>
      <c r="E55" s="34" t="s">
        <v>32</v>
      </c>
      <c r="F55" s="34">
        <f t="shared" si="5"/>
        <v>0</v>
      </c>
      <c r="G55" s="197"/>
      <c r="H55" s="189"/>
      <c r="K55" s="84">
        <f>IF(ISBLANK(D55),0,IF(F55=0,0,1))</f>
        <v>0</v>
      </c>
      <c r="L55" s="84">
        <f>IF(ISBLANK(G55),0,IF(G55=0,0,1))</f>
        <v>0</v>
      </c>
      <c r="O55" s="388">
        <f>F55</f>
        <v>0</v>
      </c>
      <c r="P55" s="388">
        <f>G55</f>
        <v>0</v>
      </c>
    </row>
    <row r="56" spans="1:14" s="220" customFormat="1" ht="12.75">
      <c r="A56" s="35">
        <v>1</v>
      </c>
      <c r="B56" s="527"/>
      <c r="C56" s="54" t="s">
        <v>330</v>
      </c>
      <c r="D56" s="197"/>
      <c r="E56" s="34" t="s">
        <v>32</v>
      </c>
      <c r="F56" s="34">
        <f t="shared" si="5"/>
        <v>0</v>
      </c>
      <c r="G56" s="197"/>
      <c r="H56" s="189"/>
      <c r="I56" s="84">
        <f t="shared" si="1"/>
        <v>0</v>
      </c>
      <c r="J56" s="84">
        <f t="shared" si="2"/>
        <v>0</v>
      </c>
      <c r="M56" s="388">
        <f t="shared" si="3"/>
        <v>0</v>
      </c>
      <c r="N56" s="388">
        <f t="shared" si="4"/>
        <v>0</v>
      </c>
    </row>
    <row r="57" spans="1:14" s="220" customFormat="1" ht="12.75">
      <c r="A57" s="35">
        <v>1</v>
      </c>
      <c r="B57" s="527"/>
      <c r="C57" s="54" t="s">
        <v>331</v>
      </c>
      <c r="D57" s="197"/>
      <c r="E57" s="34" t="s">
        <v>32</v>
      </c>
      <c r="F57" s="34">
        <f t="shared" si="5"/>
        <v>0</v>
      </c>
      <c r="G57" s="197"/>
      <c r="H57" s="189"/>
      <c r="I57" s="84">
        <f t="shared" si="1"/>
        <v>0</v>
      </c>
      <c r="J57" s="84">
        <f t="shared" si="2"/>
        <v>0</v>
      </c>
      <c r="M57" s="388">
        <f t="shared" si="3"/>
        <v>0</v>
      </c>
      <c r="N57" s="388">
        <f t="shared" si="4"/>
        <v>0</v>
      </c>
    </row>
    <row r="58" spans="1:16" s="220" customFormat="1" ht="12.75">
      <c r="A58" s="35">
        <v>1</v>
      </c>
      <c r="B58" s="527"/>
      <c r="C58" s="52" t="s">
        <v>332</v>
      </c>
      <c r="D58" s="197"/>
      <c r="E58" s="34" t="s">
        <v>32</v>
      </c>
      <c r="F58" s="34">
        <f t="shared" si="5"/>
        <v>0</v>
      </c>
      <c r="G58" s="197"/>
      <c r="H58" s="189"/>
      <c r="K58" s="84">
        <f>IF(ISBLANK(D58),0,IF(F58=0,0,1))</f>
        <v>0</v>
      </c>
      <c r="L58" s="84">
        <f>IF(ISBLANK(G58),0,IF(G58=0,0,1))</f>
        <v>0</v>
      </c>
      <c r="O58" s="388">
        <f>F58</f>
        <v>0</v>
      </c>
      <c r="P58" s="388">
        <f>G58</f>
        <v>0</v>
      </c>
    </row>
    <row r="59" spans="1:14" s="220" customFormat="1" ht="12.75">
      <c r="A59" s="35">
        <v>1</v>
      </c>
      <c r="B59" s="527"/>
      <c r="C59" s="54" t="s">
        <v>333</v>
      </c>
      <c r="D59" s="197"/>
      <c r="E59" s="34" t="s">
        <v>32</v>
      </c>
      <c r="F59" s="34">
        <f t="shared" si="5"/>
        <v>0</v>
      </c>
      <c r="G59" s="197"/>
      <c r="H59" s="189"/>
      <c r="I59" s="84">
        <f t="shared" si="1"/>
        <v>0</v>
      </c>
      <c r="J59" s="84">
        <f t="shared" si="2"/>
        <v>0</v>
      </c>
      <c r="M59" s="388">
        <f t="shared" si="3"/>
        <v>0</v>
      </c>
      <c r="N59" s="388">
        <f t="shared" si="4"/>
        <v>0</v>
      </c>
    </row>
    <row r="60" spans="1:14" s="220" customFormat="1" ht="12.75">
      <c r="A60" s="35">
        <v>1</v>
      </c>
      <c r="B60" s="527"/>
      <c r="C60" s="54" t="s">
        <v>334</v>
      </c>
      <c r="D60" s="197"/>
      <c r="E60" s="34" t="s">
        <v>32</v>
      </c>
      <c r="F60" s="34">
        <f t="shared" si="5"/>
        <v>0</v>
      </c>
      <c r="G60" s="197"/>
      <c r="H60" s="189"/>
      <c r="I60" s="84">
        <f t="shared" si="1"/>
        <v>0</v>
      </c>
      <c r="J60" s="84">
        <f t="shared" si="2"/>
        <v>0</v>
      </c>
      <c r="M60" s="388">
        <f t="shared" si="3"/>
        <v>0</v>
      </c>
      <c r="N60" s="388">
        <f t="shared" si="4"/>
        <v>0</v>
      </c>
    </row>
    <row r="61" spans="1:16" s="220" customFormat="1" ht="12.75">
      <c r="A61" s="35">
        <v>1</v>
      </c>
      <c r="B61" s="30" t="s">
        <v>46</v>
      </c>
      <c r="C61" s="52" t="s">
        <v>335</v>
      </c>
      <c r="D61" s="197"/>
      <c r="E61" s="34" t="s">
        <v>32</v>
      </c>
      <c r="F61" s="34">
        <f t="shared" si="5"/>
        <v>0</v>
      </c>
      <c r="G61" s="197"/>
      <c r="H61" s="189"/>
      <c r="K61" s="84">
        <f>IF(ISBLANK(D61),0,IF(F61=0,0,1))</f>
        <v>0</v>
      </c>
      <c r="L61" s="84">
        <f>IF(ISBLANK(G61),0,IF(G61=0,0,1))</f>
        <v>0</v>
      </c>
      <c r="O61" s="388">
        <f aca="true" t="shared" si="6" ref="O61:P64">F61</f>
        <v>0</v>
      </c>
      <c r="P61" s="388">
        <f t="shared" si="6"/>
        <v>0</v>
      </c>
    </row>
    <row r="62" spans="1:16" s="220" customFormat="1" ht="12.75">
      <c r="A62" s="35">
        <v>1</v>
      </c>
      <c r="B62" s="30"/>
      <c r="C62" s="52" t="s">
        <v>336</v>
      </c>
      <c r="D62" s="197"/>
      <c r="E62" s="34" t="s">
        <v>32</v>
      </c>
      <c r="F62" s="34">
        <f>A62*D62</f>
        <v>0</v>
      </c>
      <c r="G62" s="197"/>
      <c r="H62" s="189"/>
      <c r="K62" s="84">
        <f>IF(ISBLANK(D62),0,IF(F62=0,0,1))</f>
        <v>0</v>
      </c>
      <c r="L62" s="84">
        <f>IF(ISBLANK(G62),0,IF(G62=0,0,1))</f>
        <v>0</v>
      </c>
      <c r="O62" s="388">
        <f t="shared" si="6"/>
        <v>0</v>
      </c>
      <c r="P62" s="388">
        <f t="shared" si="6"/>
        <v>0</v>
      </c>
    </row>
    <row r="63" spans="1:16" s="220" customFormat="1" ht="12.75">
      <c r="A63" s="35">
        <v>1</v>
      </c>
      <c r="B63" s="30"/>
      <c r="C63" s="52" t="s">
        <v>337</v>
      </c>
      <c r="D63" s="197"/>
      <c r="E63" s="34" t="s">
        <v>32</v>
      </c>
      <c r="F63" s="34">
        <f>A63*D63</f>
        <v>0</v>
      </c>
      <c r="G63" s="197"/>
      <c r="H63" s="189"/>
      <c r="K63" s="84">
        <f>IF(ISBLANK(D63),0,IF(F63=0,0,1))</f>
        <v>0</v>
      </c>
      <c r="L63" s="84">
        <f>IF(ISBLANK(G63),0,IF(G63=0,0,1))</f>
        <v>0</v>
      </c>
      <c r="O63" s="388">
        <f t="shared" si="6"/>
        <v>0</v>
      </c>
      <c r="P63" s="388">
        <f t="shared" si="6"/>
        <v>0</v>
      </c>
    </row>
    <row r="64" spans="1:16" s="220" customFormat="1" ht="12.75">
      <c r="A64" s="35">
        <v>1</v>
      </c>
      <c r="B64" s="53"/>
      <c r="C64" s="52" t="s">
        <v>47</v>
      </c>
      <c r="D64" s="197"/>
      <c r="E64" s="34" t="s">
        <v>119</v>
      </c>
      <c r="F64" s="34">
        <f t="shared" si="5"/>
        <v>0</v>
      </c>
      <c r="G64" s="197"/>
      <c r="H64" s="223"/>
      <c r="K64" s="84">
        <f>IF(ISBLANK(D64),0,IF(F64=0,0,1))</f>
        <v>0</v>
      </c>
      <c r="L64" s="84">
        <f>IF(ISBLANK(G64),0,IF(G64=0,0,1))</f>
        <v>0</v>
      </c>
      <c r="O64" s="388">
        <f t="shared" si="6"/>
        <v>0</v>
      </c>
      <c r="P64" s="388">
        <f t="shared" si="6"/>
        <v>0</v>
      </c>
    </row>
    <row r="65" spans="1:14" s="220" customFormat="1" ht="12.75">
      <c r="A65" s="35">
        <v>1</v>
      </c>
      <c r="B65" s="53"/>
      <c r="C65" s="54" t="s">
        <v>49</v>
      </c>
      <c r="D65" s="197"/>
      <c r="E65" s="34" t="s">
        <v>32</v>
      </c>
      <c r="F65" s="34">
        <f aca="true" t="shared" si="7" ref="F65:F74">A65*D65</f>
        <v>0</v>
      </c>
      <c r="G65" s="197"/>
      <c r="H65" s="189"/>
      <c r="I65" s="84">
        <f t="shared" si="1"/>
        <v>0</v>
      </c>
      <c r="J65" s="84">
        <f t="shared" si="2"/>
        <v>0</v>
      </c>
      <c r="M65" s="388">
        <f t="shared" si="3"/>
        <v>0</v>
      </c>
      <c r="N65" s="388">
        <f t="shared" si="4"/>
        <v>0</v>
      </c>
    </row>
    <row r="66" spans="1:14" s="220" customFormat="1" ht="12.75">
      <c r="A66" s="35">
        <v>1</v>
      </c>
      <c r="B66" s="53"/>
      <c r="C66" s="54" t="s">
        <v>50</v>
      </c>
      <c r="D66" s="197"/>
      <c r="E66" s="34" t="s">
        <v>32</v>
      </c>
      <c r="F66" s="34">
        <f t="shared" si="7"/>
        <v>0</v>
      </c>
      <c r="G66" s="197"/>
      <c r="H66" s="189"/>
      <c r="I66" s="84">
        <f t="shared" si="1"/>
        <v>0</v>
      </c>
      <c r="J66" s="84">
        <f t="shared" si="2"/>
        <v>0</v>
      </c>
      <c r="M66" s="388">
        <f t="shared" si="3"/>
        <v>0</v>
      </c>
      <c r="N66" s="388">
        <f t="shared" si="4"/>
        <v>0</v>
      </c>
    </row>
    <row r="67" spans="1:14" s="220" customFormat="1" ht="12.75">
      <c r="A67" s="35">
        <v>1</v>
      </c>
      <c r="B67" s="53"/>
      <c r="C67" s="54" t="s">
        <v>51</v>
      </c>
      <c r="D67" s="197"/>
      <c r="E67" s="34" t="s">
        <v>32</v>
      </c>
      <c r="F67" s="34">
        <f t="shared" si="7"/>
        <v>0</v>
      </c>
      <c r="G67" s="197"/>
      <c r="H67" s="189"/>
      <c r="I67" s="84">
        <f t="shared" si="1"/>
        <v>0</v>
      </c>
      <c r="J67" s="84">
        <f t="shared" si="2"/>
        <v>0</v>
      </c>
      <c r="M67" s="388">
        <f t="shared" si="3"/>
        <v>0</v>
      </c>
      <c r="N67" s="388">
        <f t="shared" si="4"/>
        <v>0</v>
      </c>
    </row>
    <row r="68" spans="1:14" s="220" customFormat="1" ht="12.75">
      <c r="A68" s="35">
        <v>1</v>
      </c>
      <c r="B68" s="53"/>
      <c r="C68" s="54" t="s">
        <v>52</v>
      </c>
      <c r="D68" s="197"/>
      <c r="E68" s="34" t="s">
        <v>32</v>
      </c>
      <c r="F68" s="34">
        <f t="shared" si="7"/>
        <v>0</v>
      </c>
      <c r="G68" s="197"/>
      <c r="H68" s="189"/>
      <c r="I68" s="84">
        <f t="shared" si="1"/>
        <v>0</v>
      </c>
      <c r="J68" s="84">
        <f t="shared" si="2"/>
        <v>0</v>
      </c>
      <c r="M68" s="388">
        <f t="shared" si="3"/>
        <v>0</v>
      </c>
      <c r="N68" s="388">
        <f t="shared" si="4"/>
        <v>0</v>
      </c>
    </row>
    <row r="69" spans="1:14" s="220" customFormat="1" ht="12.75">
      <c r="A69" s="35">
        <v>1</v>
      </c>
      <c r="B69" s="53"/>
      <c r="C69" s="54" t="s">
        <v>53</v>
      </c>
      <c r="D69" s="197"/>
      <c r="E69" s="34" t="s">
        <v>32</v>
      </c>
      <c r="F69" s="34">
        <f t="shared" si="7"/>
        <v>0</v>
      </c>
      <c r="G69" s="197"/>
      <c r="H69" s="189"/>
      <c r="I69" s="84">
        <f t="shared" si="1"/>
        <v>0</v>
      </c>
      <c r="J69" s="84">
        <f t="shared" si="2"/>
        <v>0</v>
      </c>
      <c r="M69" s="388">
        <f t="shared" si="3"/>
        <v>0</v>
      </c>
      <c r="N69" s="388">
        <f t="shared" si="4"/>
        <v>0</v>
      </c>
    </row>
    <row r="70" spans="1:16" s="220" customFormat="1" ht="12.75">
      <c r="A70" s="35">
        <v>1</v>
      </c>
      <c r="B70" s="29"/>
      <c r="C70" s="52" t="s">
        <v>54</v>
      </c>
      <c r="D70" s="197"/>
      <c r="E70" s="34" t="s">
        <v>32</v>
      </c>
      <c r="F70" s="34">
        <f t="shared" si="7"/>
        <v>0</v>
      </c>
      <c r="G70" s="197"/>
      <c r="H70" s="189"/>
      <c r="K70" s="84">
        <f>IF(ISBLANK(D70),0,IF(F70=0,0,1))</f>
        <v>0</v>
      </c>
      <c r="L70" s="84">
        <f>IF(ISBLANK(G70),0,IF(G70=0,0,1))</f>
        <v>0</v>
      </c>
      <c r="O70" s="388">
        <f aca="true" t="shared" si="8" ref="O70:P73">F70</f>
        <v>0</v>
      </c>
      <c r="P70" s="388">
        <f t="shared" si="8"/>
        <v>0</v>
      </c>
    </row>
    <row r="71" spans="1:16" s="220" customFormat="1" ht="12.75">
      <c r="A71" s="35">
        <v>1</v>
      </c>
      <c r="B71" s="29"/>
      <c r="C71" s="52" t="s">
        <v>55</v>
      </c>
      <c r="D71" s="197"/>
      <c r="E71" s="34" t="s">
        <v>32</v>
      </c>
      <c r="F71" s="34">
        <f t="shared" si="7"/>
        <v>0</v>
      </c>
      <c r="G71" s="197"/>
      <c r="H71" s="189"/>
      <c r="K71" s="84">
        <f>IF(ISBLANK(D71),0,IF(F71=0,0,1))</f>
        <v>0</v>
      </c>
      <c r="L71" s="84">
        <f>IF(ISBLANK(G71),0,IF(G71=0,0,1))</f>
        <v>0</v>
      </c>
      <c r="O71" s="388">
        <f t="shared" si="8"/>
        <v>0</v>
      </c>
      <c r="P71" s="388">
        <f t="shared" si="8"/>
        <v>0</v>
      </c>
    </row>
    <row r="72" spans="1:16" s="220" customFormat="1" ht="12.75">
      <c r="A72" s="35">
        <v>1</v>
      </c>
      <c r="B72" s="29"/>
      <c r="C72" s="52" t="s">
        <v>56</v>
      </c>
      <c r="D72" s="197"/>
      <c r="E72" s="34" t="s">
        <v>32</v>
      </c>
      <c r="F72" s="34">
        <f t="shared" si="7"/>
        <v>0</v>
      </c>
      <c r="G72" s="197"/>
      <c r="H72" s="189"/>
      <c r="K72" s="84">
        <f>IF(ISBLANK(D72),0,IF(F72=0,0,1))</f>
        <v>0</v>
      </c>
      <c r="L72" s="84">
        <f>IF(ISBLANK(G72),0,IF(G72=0,0,1))</f>
        <v>0</v>
      </c>
      <c r="O72" s="388">
        <f t="shared" si="8"/>
        <v>0</v>
      </c>
      <c r="P72" s="388">
        <f t="shared" si="8"/>
        <v>0</v>
      </c>
    </row>
    <row r="73" spans="1:16" s="220" customFormat="1" ht="12.75">
      <c r="A73" s="35">
        <v>1</v>
      </c>
      <c r="B73" s="29"/>
      <c r="C73" s="52" t="s">
        <v>57</v>
      </c>
      <c r="D73" s="197"/>
      <c r="E73" s="34" t="s">
        <v>32</v>
      </c>
      <c r="F73" s="34">
        <f t="shared" si="7"/>
        <v>0</v>
      </c>
      <c r="G73" s="197"/>
      <c r="H73" s="189"/>
      <c r="K73" s="84">
        <f>IF(ISBLANK(D73),0,IF(F73=0,0,1))</f>
        <v>0</v>
      </c>
      <c r="L73" s="84">
        <f>IF(ISBLANK(G73),0,IF(G73=0,0,1))</f>
        <v>0</v>
      </c>
      <c r="O73" s="388">
        <f t="shared" si="8"/>
        <v>0</v>
      </c>
      <c r="P73" s="388">
        <f t="shared" si="8"/>
        <v>0</v>
      </c>
    </row>
    <row r="74" spans="1:14" s="220" customFormat="1" ht="12.75">
      <c r="A74" s="35">
        <v>1</v>
      </c>
      <c r="B74" s="29"/>
      <c r="C74" s="54" t="s">
        <v>58</v>
      </c>
      <c r="D74" s="197"/>
      <c r="E74" s="34" t="s">
        <v>32</v>
      </c>
      <c r="F74" s="34">
        <f t="shared" si="7"/>
        <v>0</v>
      </c>
      <c r="G74" s="197"/>
      <c r="H74" s="189"/>
      <c r="I74" s="84">
        <f aca="true" t="shared" si="9" ref="I74:I86">IF(ISBLANK(D74),0,IF(F74=0,0,1))</f>
        <v>0</v>
      </c>
      <c r="J74" s="84">
        <f aca="true" t="shared" si="10" ref="J74:J86">IF(ISBLANK(G74),0,IF(G74=0,0,1))</f>
        <v>0</v>
      </c>
      <c r="M74" s="388">
        <f aca="true" t="shared" si="11" ref="M74:M86">F74</f>
        <v>0</v>
      </c>
      <c r="N74" s="388">
        <f aca="true" t="shared" si="12" ref="N74:N86">G74</f>
        <v>0</v>
      </c>
    </row>
    <row r="75" spans="1:14" s="220" customFormat="1" ht="12.75">
      <c r="A75" s="35">
        <v>1</v>
      </c>
      <c r="B75" s="29"/>
      <c r="C75" s="54" t="s">
        <v>59</v>
      </c>
      <c r="D75" s="197"/>
      <c r="E75" s="34" t="s">
        <v>32</v>
      </c>
      <c r="F75" s="34">
        <f aca="true" t="shared" si="13" ref="F75:F80">A75*D75</f>
        <v>0</v>
      </c>
      <c r="G75" s="197"/>
      <c r="H75" s="189"/>
      <c r="I75" s="84">
        <f t="shared" si="9"/>
        <v>0</v>
      </c>
      <c r="J75" s="84">
        <f t="shared" si="10"/>
        <v>0</v>
      </c>
      <c r="M75" s="388">
        <f t="shared" si="11"/>
        <v>0</v>
      </c>
      <c r="N75" s="388">
        <f t="shared" si="12"/>
        <v>0</v>
      </c>
    </row>
    <row r="76" spans="1:16" s="220" customFormat="1" ht="12.75">
      <c r="A76" s="35">
        <v>1</v>
      </c>
      <c r="B76" s="29"/>
      <c r="C76" s="52" t="s">
        <v>60</v>
      </c>
      <c r="D76" s="197"/>
      <c r="E76" s="34" t="s">
        <v>32</v>
      </c>
      <c r="F76" s="34">
        <f t="shared" si="13"/>
        <v>0</v>
      </c>
      <c r="G76" s="197"/>
      <c r="H76" s="189"/>
      <c r="K76" s="84">
        <f>IF(ISBLANK(D76),0,IF(F76=0,0,1))</f>
        <v>0</v>
      </c>
      <c r="L76" s="84">
        <f>IF(ISBLANK(G76),0,IF(G76=0,0,1))</f>
        <v>0</v>
      </c>
      <c r="O76" s="388">
        <f>F76</f>
        <v>0</v>
      </c>
      <c r="P76" s="388">
        <f>G76</f>
        <v>0</v>
      </c>
    </row>
    <row r="77" spans="1:14" s="220" customFormat="1" ht="12.75">
      <c r="A77" s="35">
        <v>1</v>
      </c>
      <c r="B77" s="29"/>
      <c r="C77" s="54" t="s">
        <v>61</v>
      </c>
      <c r="D77" s="197"/>
      <c r="E77" s="34" t="s">
        <v>32</v>
      </c>
      <c r="F77" s="34">
        <f t="shared" si="13"/>
        <v>0</v>
      </c>
      <c r="G77" s="197"/>
      <c r="H77" s="189"/>
      <c r="I77" s="84">
        <f t="shared" si="9"/>
        <v>0</v>
      </c>
      <c r="J77" s="84">
        <f t="shared" si="10"/>
        <v>0</v>
      </c>
      <c r="M77" s="388">
        <f t="shared" si="11"/>
        <v>0</v>
      </c>
      <c r="N77" s="388">
        <f t="shared" si="12"/>
        <v>0</v>
      </c>
    </row>
    <row r="78" spans="1:16" s="220" customFormat="1" ht="12.75">
      <c r="A78" s="35">
        <v>1</v>
      </c>
      <c r="B78" s="29"/>
      <c r="C78" s="52" t="s">
        <v>62</v>
      </c>
      <c r="D78" s="197"/>
      <c r="E78" s="34" t="s">
        <v>32</v>
      </c>
      <c r="F78" s="34">
        <f t="shared" si="13"/>
        <v>0</v>
      </c>
      <c r="G78" s="197"/>
      <c r="H78" s="189"/>
      <c r="K78" s="84">
        <f>IF(ISBLANK(D78),0,IF(F78=0,0,1))</f>
        <v>0</v>
      </c>
      <c r="L78" s="84">
        <f>IF(ISBLANK(G78),0,IF(G78=0,0,1))</f>
        <v>0</v>
      </c>
      <c r="O78" s="388">
        <f>F78</f>
        <v>0</v>
      </c>
      <c r="P78" s="388">
        <f>G78</f>
        <v>0</v>
      </c>
    </row>
    <row r="79" spans="1:14" s="220" customFormat="1" ht="12.75">
      <c r="A79" s="35">
        <v>1</v>
      </c>
      <c r="B79" s="29"/>
      <c r="C79" s="54" t="s">
        <v>63</v>
      </c>
      <c r="D79" s="197"/>
      <c r="E79" s="34" t="s">
        <v>32</v>
      </c>
      <c r="F79" s="34">
        <f t="shared" si="13"/>
        <v>0</v>
      </c>
      <c r="G79" s="197"/>
      <c r="H79" s="189"/>
      <c r="I79" s="84">
        <f t="shared" si="9"/>
        <v>0</v>
      </c>
      <c r="J79" s="84">
        <f t="shared" si="10"/>
        <v>0</v>
      </c>
      <c r="M79" s="388">
        <f t="shared" si="11"/>
        <v>0</v>
      </c>
      <c r="N79" s="388">
        <f t="shared" si="12"/>
        <v>0</v>
      </c>
    </row>
    <row r="80" spans="1:16" s="220" customFormat="1" ht="12.75">
      <c r="A80" s="35">
        <v>1</v>
      </c>
      <c r="B80" s="29"/>
      <c r="C80" s="52" t="s">
        <v>64</v>
      </c>
      <c r="D80" s="226"/>
      <c r="E80" s="34" t="s">
        <v>32</v>
      </c>
      <c r="F80" s="34">
        <f t="shared" si="13"/>
        <v>0</v>
      </c>
      <c r="G80" s="226"/>
      <c r="H80" s="189"/>
      <c r="K80" s="84">
        <f>IF(ISBLANK(D80),0,IF(F80=0,0,1))</f>
        <v>0</v>
      </c>
      <c r="L80" s="84">
        <f>IF(ISBLANK(G80),0,IF(G80=0,0,1))</f>
        <v>0</v>
      </c>
      <c r="O80" s="388">
        <f>F80</f>
        <v>0</v>
      </c>
      <c r="P80" s="388">
        <f>G80</f>
        <v>0</v>
      </c>
    </row>
    <row r="81" spans="1:14" s="220" customFormat="1" ht="12.75">
      <c r="A81" s="35">
        <v>1</v>
      </c>
      <c r="B81" s="29"/>
      <c r="C81" s="54" t="s">
        <v>338</v>
      </c>
      <c r="D81" s="226"/>
      <c r="E81" s="34" t="s">
        <v>32</v>
      </c>
      <c r="F81" s="34">
        <f aca="true" t="shared" si="14" ref="F81:F86">A81*D81</f>
        <v>0</v>
      </c>
      <c r="G81" s="226"/>
      <c r="H81" s="189"/>
      <c r="I81" s="84">
        <f t="shared" si="9"/>
        <v>0</v>
      </c>
      <c r="J81" s="84">
        <f t="shared" si="10"/>
        <v>0</v>
      </c>
      <c r="M81" s="388">
        <f t="shared" si="11"/>
        <v>0</v>
      </c>
      <c r="N81" s="388">
        <f t="shared" si="12"/>
        <v>0</v>
      </c>
    </row>
    <row r="82" spans="1:14" s="220" customFormat="1" ht="12.75">
      <c r="A82" s="35">
        <v>1</v>
      </c>
      <c r="B82" s="29"/>
      <c r="C82" s="54" t="s">
        <v>339</v>
      </c>
      <c r="D82" s="226"/>
      <c r="E82" s="34" t="s">
        <v>32</v>
      </c>
      <c r="F82" s="34">
        <f t="shared" si="14"/>
        <v>0</v>
      </c>
      <c r="G82" s="226"/>
      <c r="H82" s="189"/>
      <c r="I82" s="84">
        <f t="shared" si="9"/>
        <v>0</v>
      </c>
      <c r="J82" s="84">
        <f t="shared" si="10"/>
        <v>0</v>
      </c>
      <c r="M82" s="388">
        <f t="shared" si="11"/>
        <v>0</v>
      </c>
      <c r="N82" s="388">
        <f t="shared" si="12"/>
        <v>0</v>
      </c>
    </row>
    <row r="83" spans="1:14" s="220" customFormat="1" ht="12.75">
      <c r="A83" s="35">
        <v>1</v>
      </c>
      <c r="B83" s="29"/>
      <c r="C83" s="54" t="s">
        <v>340</v>
      </c>
      <c r="D83" s="226"/>
      <c r="E83" s="34" t="s">
        <v>119</v>
      </c>
      <c r="F83" s="34">
        <f t="shared" si="14"/>
        <v>0</v>
      </c>
      <c r="G83" s="226"/>
      <c r="H83" s="224"/>
      <c r="I83" s="84">
        <f t="shared" si="9"/>
        <v>0</v>
      </c>
      <c r="J83" s="84">
        <f t="shared" si="10"/>
        <v>0</v>
      </c>
      <c r="M83" s="388">
        <f t="shared" si="11"/>
        <v>0</v>
      </c>
      <c r="N83" s="388">
        <f t="shared" si="12"/>
        <v>0</v>
      </c>
    </row>
    <row r="84" spans="1:16" s="220" customFormat="1" ht="12.75">
      <c r="A84" s="35">
        <v>1</v>
      </c>
      <c r="B84" s="29"/>
      <c r="C84" s="52" t="s">
        <v>65</v>
      </c>
      <c r="D84" s="197"/>
      <c r="E84" s="34" t="s">
        <v>32</v>
      </c>
      <c r="F84" s="34">
        <f t="shared" si="14"/>
        <v>0</v>
      </c>
      <c r="G84" s="197"/>
      <c r="H84" s="189"/>
      <c r="K84" s="84">
        <f>IF(ISBLANK(D84),0,IF(F84=0,0,1))</f>
        <v>0</v>
      </c>
      <c r="L84" s="84">
        <f>IF(ISBLANK(G84),0,IF(G84=0,0,1))</f>
        <v>0</v>
      </c>
      <c r="O84" s="388">
        <f>F84</f>
        <v>0</v>
      </c>
      <c r="P84" s="388">
        <f>G84</f>
        <v>0</v>
      </c>
    </row>
    <row r="85" spans="1:14" s="220" customFormat="1" ht="12.75">
      <c r="A85" s="35">
        <v>1</v>
      </c>
      <c r="B85" s="29"/>
      <c r="C85" s="54" t="s">
        <v>341</v>
      </c>
      <c r="D85" s="197"/>
      <c r="E85" s="34" t="s">
        <v>32</v>
      </c>
      <c r="F85" s="34">
        <f t="shared" si="14"/>
        <v>0</v>
      </c>
      <c r="G85" s="197"/>
      <c r="H85" s="189"/>
      <c r="I85" s="84">
        <f t="shared" si="9"/>
        <v>0</v>
      </c>
      <c r="J85" s="84">
        <f t="shared" si="10"/>
        <v>0</v>
      </c>
      <c r="M85" s="388">
        <f t="shared" si="11"/>
        <v>0</v>
      </c>
      <c r="N85" s="388">
        <f t="shared" si="12"/>
        <v>0</v>
      </c>
    </row>
    <row r="86" spans="1:14" s="220" customFormat="1" ht="13.5" thickBot="1">
      <c r="A86" s="36">
        <v>1</v>
      </c>
      <c r="B86" s="56"/>
      <c r="C86" s="225" t="s">
        <v>342</v>
      </c>
      <c r="D86" s="227"/>
      <c r="E86" s="40" t="s">
        <v>32</v>
      </c>
      <c r="F86" s="40">
        <f t="shared" si="14"/>
        <v>0</v>
      </c>
      <c r="G86" s="227"/>
      <c r="H86" s="195"/>
      <c r="I86" s="84">
        <f t="shared" si="9"/>
        <v>0</v>
      </c>
      <c r="J86" s="84">
        <f t="shared" si="10"/>
        <v>0</v>
      </c>
      <c r="M86" s="388">
        <f t="shared" si="11"/>
        <v>0</v>
      </c>
      <c r="N86" s="388">
        <f t="shared" si="12"/>
        <v>0</v>
      </c>
    </row>
    <row r="87" spans="9:16" ht="12.75">
      <c r="I87" s="202">
        <f>SUM(I1:I86)</f>
        <v>0</v>
      </c>
      <c r="J87" s="202">
        <f aca="true" t="shared" si="15" ref="J87:P87">SUM(J1:J86)</f>
        <v>0</v>
      </c>
      <c r="K87" s="202">
        <f t="shared" si="15"/>
        <v>0</v>
      </c>
      <c r="L87" s="202">
        <f t="shared" si="15"/>
        <v>0</v>
      </c>
      <c r="M87" s="365">
        <f t="shared" si="15"/>
        <v>0</v>
      </c>
      <c r="N87" s="365">
        <f t="shared" si="15"/>
        <v>0</v>
      </c>
      <c r="O87" s="365">
        <f t="shared" si="15"/>
        <v>0</v>
      </c>
      <c r="P87" s="365">
        <f t="shared" si="15"/>
        <v>0</v>
      </c>
    </row>
  </sheetData>
  <sheetProtection password="A0E6" sheet="1" selectLockedCells="1"/>
  <mergeCells count="14">
    <mergeCell ref="G2:H2"/>
    <mergeCell ref="A2:C4"/>
    <mergeCell ref="G3:H3"/>
    <mergeCell ref="G4:H4"/>
    <mergeCell ref="B54:B60"/>
    <mergeCell ref="B8:B40"/>
    <mergeCell ref="B41:B44"/>
    <mergeCell ref="B45:B53"/>
    <mergeCell ref="A1:H1"/>
    <mergeCell ref="A5:H5"/>
    <mergeCell ref="A6:H6"/>
    <mergeCell ref="D2:F2"/>
    <mergeCell ref="D3:F3"/>
    <mergeCell ref="D4:F4"/>
  </mergeCells>
  <conditionalFormatting sqref="D8:D86">
    <cfRule type="expression" priority="2" dxfId="0" stopIfTrue="1">
      <formula>NOT(ISBLANK(K8))</formula>
    </cfRule>
  </conditionalFormatting>
  <conditionalFormatting sqref="G8:G86">
    <cfRule type="expression" priority="1" dxfId="0" stopIfTrue="1">
      <formula>NOT(ISBLANK(L8))</formula>
    </cfRule>
  </conditionalFormatting>
  <printOptions/>
  <pageMargins left="0.25" right="0.25" top="0.75" bottom="0.75" header="0.3" footer="0.3"/>
  <pageSetup fitToHeight="0" fitToWidth="1" horizontalDpi="600" verticalDpi="600" orientation="landscape" paperSize="5" r:id="rId1"/>
  <headerFooter alignWithMargins="0">
    <oddHeader>&amp;LPRIME POWER RATES&amp;C&amp;P OF &amp;N&amp;RSTATE OF FLORIDA STANDBY SERVICES CONTRACT</oddHeader>
  </headerFooter>
  <rowBreaks count="2" manualBreakCount="2">
    <brk id="39" max="7" man="1"/>
    <brk id="76" max="255" man="1"/>
  </rowBreaks>
</worksheet>
</file>

<file path=xl/worksheets/sheet12.xml><?xml version="1.0" encoding="utf-8"?>
<worksheet xmlns="http://schemas.openxmlformats.org/spreadsheetml/2006/main" xmlns:r="http://schemas.openxmlformats.org/officeDocument/2006/relationships">
  <sheetPr codeName="Sheet2">
    <tabColor indexed="32"/>
    <pageSetUpPr fitToPage="1"/>
  </sheetPr>
  <dimension ref="A1:K53"/>
  <sheetViews>
    <sheetView showGridLines="0" zoomScaleSheetLayoutView="100" workbookViewId="0" topLeftCell="A1">
      <selection activeCell="D8" sqref="D8"/>
    </sheetView>
  </sheetViews>
  <sheetFormatPr defaultColWidth="9.140625" defaultRowHeight="12.75"/>
  <cols>
    <col min="1" max="1" width="8.57421875" style="202" bestFit="1" customWidth="1"/>
    <col min="2" max="2" width="12.421875" style="202" bestFit="1" customWidth="1"/>
    <col min="3" max="3" width="50.28125" style="202" customWidth="1"/>
    <col min="4" max="4" width="14.7109375" style="202" customWidth="1"/>
    <col min="5" max="5" width="4.57421875" style="202" bestFit="1" customWidth="1"/>
    <col min="6" max="6" width="14.7109375" style="202" customWidth="1"/>
    <col min="7" max="7" width="50.7109375" style="202" customWidth="1"/>
    <col min="8" max="11" width="9.140625" style="202" hidden="1" customWidth="1"/>
    <col min="12" max="16384" width="9.140625" style="202" customWidth="1"/>
  </cols>
  <sheetData>
    <row r="1" spans="1:7" s="78" customFormat="1" ht="16.5" thickBot="1">
      <c r="A1" s="468" t="str">
        <f>INSTRUCTIONS!C2&amp;" - "&amp;INSTRUCTIONS!H3</f>
        <v>ATTACHMENT B PRICE PROPOSAL - Initial Contract Period (Years 4-6)</v>
      </c>
      <c r="B1" s="469"/>
      <c r="C1" s="469"/>
      <c r="D1" s="469"/>
      <c r="E1" s="469"/>
      <c r="F1" s="469"/>
      <c r="G1" s="470"/>
    </row>
    <row r="2" spans="1:7" s="78" customFormat="1" ht="15">
      <c r="A2" s="486" t="s">
        <v>1566</v>
      </c>
      <c r="B2" s="486"/>
      <c r="C2" s="487"/>
      <c r="D2" s="471" t="str">
        <f>INSTRUCTIONS!C3</f>
        <v>CONTRACTOR NAME:</v>
      </c>
      <c r="E2" s="472"/>
      <c r="F2" s="472"/>
      <c r="G2" s="79" t="str">
        <f>IF(ISBLANK(INSTRUCTIONS!F3),"Please update the INSTRUCTIONS tab.",INSTRUCTIONS!F3)</f>
        <v>Please update the INSTRUCTIONS tab.</v>
      </c>
    </row>
    <row r="3" spans="1:7" s="78" customFormat="1" ht="15">
      <c r="A3" s="488"/>
      <c r="B3" s="488"/>
      <c r="C3" s="489"/>
      <c r="D3" s="476" t="str">
        <f>INSTRUCTIONS!C4</f>
        <v>PRINCIPAL POC: </v>
      </c>
      <c r="E3" s="477"/>
      <c r="F3" s="477"/>
      <c r="G3" s="263" t="str">
        <f>IF(ISBLANK(INSTRUCTIONS!F4),"Please update the INSTRUCTIONS tab.",INSTRUCTIONS!F4)</f>
        <v>Please update the INSTRUCTIONS tab.</v>
      </c>
    </row>
    <row r="4" spans="1:7" s="78" customFormat="1" ht="15.75" thickBot="1">
      <c r="A4" s="490"/>
      <c r="B4" s="490"/>
      <c r="C4" s="491"/>
      <c r="D4" s="478" t="str">
        <f>INSTRUCTIONS!C6</f>
        <v>REVISION DATE:</v>
      </c>
      <c r="E4" s="479"/>
      <c r="F4" s="479"/>
      <c r="G4" s="264" t="str">
        <f>IF(ISBLANK(INSTRUCTIONS!F6),"Please update the INSTRUCTIONS tab.",INSTRUCTIONS!F6)</f>
        <v>Please update the INSTRUCTIONS tab.</v>
      </c>
    </row>
    <row r="5" spans="1:7" s="78" customFormat="1" ht="12.75">
      <c r="A5" s="530" t="s">
        <v>1521</v>
      </c>
      <c r="B5" s="531"/>
      <c r="C5" s="531"/>
      <c r="D5" s="531"/>
      <c r="E5" s="531"/>
      <c r="F5" s="531"/>
      <c r="G5" s="532"/>
    </row>
    <row r="6" spans="1:7" s="78" customFormat="1" ht="13.5" thickBot="1">
      <c r="A6" s="513" t="s">
        <v>198</v>
      </c>
      <c r="B6" s="514"/>
      <c r="C6" s="514"/>
      <c r="D6" s="514"/>
      <c r="E6" s="514"/>
      <c r="F6" s="514"/>
      <c r="G6" s="515"/>
    </row>
    <row r="7" spans="1:7" s="220" customFormat="1" ht="13.5" thickBot="1">
      <c r="A7" s="228" t="s">
        <v>209</v>
      </c>
      <c r="B7" s="229" t="s">
        <v>25</v>
      </c>
      <c r="C7" s="229" t="s">
        <v>26</v>
      </c>
      <c r="D7" s="229" t="s">
        <v>1320</v>
      </c>
      <c r="E7" s="229" t="s">
        <v>28</v>
      </c>
      <c r="F7" s="229" t="s">
        <v>210</v>
      </c>
      <c r="G7" s="230" t="s">
        <v>30</v>
      </c>
    </row>
    <row r="8" spans="1:10" s="220" customFormat="1" ht="12.75">
      <c r="A8" s="231">
        <v>1</v>
      </c>
      <c r="B8" s="232"/>
      <c r="C8" s="233" t="s">
        <v>68</v>
      </c>
      <c r="D8" s="226"/>
      <c r="E8" s="34" t="s">
        <v>32</v>
      </c>
      <c r="F8" s="34">
        <f>A8*D8</f>
        <v>0</v>
      </c>
      <c r="G8" s="234"/>
      <c r="H8" s="220">
        <f>IF(ISBLANK(D8),0,IF(F8=0,0,1))</f>
        <v>0</v>
      </c>
      <c r="J8" s="388">
        <f>F8</f>
        <v>0</v>
      </c>
    </row>
    <row r="9" spans="1:10" s="220" customFormat="1" ht="12.75">
      <c r="A9" s="35">
        <v>1</v>
      </c>
      <c r="B9" s="46"/>
      <c r="C9" s="65" t="s">
        <v>70</v>
      </c>
      <c r="D9" s="226"/>
      <c r="E9" s="34" t="s">
        <v>32</v>
      </c>
      <c r="F9" s="34">
        <f aca="true" t="shared" si="0" ref="F9:F52">A9*D9</f>
        <v>0</v>
      </c>
      <c r="G9" s="235"/>
      <c r="H9" s="220">
        <f aca="true" t="shared" si="1" ref="H9:H52">IF(ISBLANK(D9),0,IF(F9=0,0,1))</f>
        <v>0</v>
      </c>
      <c r="J9" s="388">
        <f aca="true" t="shared" si="2" ref="J9:J52">F9</f>
        <v>0</v>
      </c>
    </row>
    <row r="10" spans="1:11" s="220" customFormat="1" ht="12.75">
      <c r="A10" s="35">
        <v>1</v>
      </c>
      <c r="B10" s="46"/>
      <c r="C10" s="52" t="s">
        <v>343</v>
      </c>
      <c r="D10" s="226"/>
      <c r="E10" s="34" t="s">
        <v>32</v>
      </c>
      <c r="F10" s="34">
        <f t="shared" si="0"/>
        <v>0</v>
      </c>
      <c r="G10" s="189"/>
      <c r="I10" s="220">
        <f>IF(ISBLANK(D10),0,IF(F10=0,0,1))</f>
        <v>0</v>
      </c>
      <c r="K10" s="388">
        <f>F10</f>
        <v>0</v>
      </c>
    </row>
    <row r="11" spans="1:11" s="220" customFormat="1" ht="12.75">
      <c r="A11" s="35">
        <v>1</v>
      </c>
      <c r="B11" s="46"/>
      <c r="C11" s="52" t="s">
        <v>344</v>
      </c>
      <c r="D11" s="226"/>
      <c r="E11" s="34" t="s">
        <v>32</v>
      </c>
      <c r="F11" s="34">
        <f t="shared" si="0"/>
        <v>0</v>
      </c>
      <c r="G11" s="189"/>
      <c r="I11" s="220">
        <f>IF(ISBLANK(D11),0,IF(F11=0,0,1))</f>
        <v>0</v>
      </c>
      <c r="K11" s="388">
        <f>F11</f>
        <v>0</v>
      </c>
    </row>
    <row r="12" spans="1:11" s="220" customFormat="1" ht="12.75">
      <c r="A12" s="35">
        <v>1</v>
      </c>
      <c r="B12" s="46"/>
      <c r="C12" s="52" t="s">
        <v>345</v>
      </c>
      <c r="D12" s="226"/>
      <c r="E12" s="34" t="s">
        <v>32</v>
      </c>
      <c r="F12" s="34">
        <f t="shared" si="0"/>
        <v>0</v>
      </c>
      <c r="G12" s="189"/>
      <c r="I12" s="220">
        <f>IF(ISBLANK(D12),0,IF(F12=0,0,1))</f>
        <v>0</v>
      </c>
      <c r="K12" s="388">
        <f>F12</f>
        <v>0</v>
      </c>
    </row>
    <row r="13" spans="1:11" s="220" customFormat="1" ht="12.75">
      <c r="A13" s="35">
        <v>1</v>
      </c>
      <c r="B13" s="46"/>
      <c r="C13" s="52" t="s">
        <v>346</v>
      </c>
      <c r="D13" s="226"/>
      <c r="E13" s="34" t="s">
        <v>32</v>
      </c>
      <c r="F13" s="34">
        <f t="shared" si="0"/>
        <v>0</v>
      </c>
      <c r="G13" s="189"/>
      <c r="I13" s="220">
        <f>IF(ISBLANK(D13),0,IF(F13=0,0,1))</f>
        <v>0</v>
      </c>
      <c r="K13" s="388">
        <f>F13</f>
        <v>0</v>
      </c>
    </row>
    <row r="14" spans="1:10" s="220" customFormat="1" ht="12.75">
      <c r="A14" s="35">
        <v>1</v>
      </c>
      <c r="B14" s="46"/>
      <c r="C14" s="236" t="s">
        <v>347</v>
      </c>
      <c r="D14" s="237"/>
      <c r="E14" s="34" t="s">
        <v>32</v>
      </c>
      <c r="F14" s="34">
        <f t="shared" si="0"/>
        <v>0</v>
      </c>
      <c r="G14" s="189"/>
      <c r="H14" s="220">
        <f t="shared" si="1"/>
        <v>0</v>
      </c>
      <c r="J14" s="388">
        <f t="shared" si="2"/>
        <v>0</v>
      </c>
    </row>
    <row r="15" spans="1:10" s="220" customFormat="1" ht="12.75">
      <c r="A15" s="35">
        <v>1</v>
      </c>
      <c r="B15" s="46"/>
      <c r="C15" s="236" t="s">
        <v>348</v>
      </c>
      <c r="D15" s="237"/>
      <c r="E15" s="34" t="s">
        <v>32</v>
      </c>
      <c r="F15" s="34">
        <f t="shared" si="0"/>
        <v>0</v>
      </c>
      <c r="G15" s="189"/>
      <c r="H15" s="220">
        <f t="shared" si="1"/>
        <v>0</v>
      </c>
      <c r="J15" s="388">
        <f t="shared" si="2"/>
        <v>0</v>
      </c>
    </row>
    <row r="16" spans="1:10" s="239" customFormat="1" ht="12.75">
      <c r="A16" s="35">
        <v>1</v>
      </c>
      <c r="B16" s="46"/>
      <c r="C16" s="236" t="s">
        <v>349</v>
      </c>
      <c r="D16" s="226"/>
      <c r="E16" s="34" t="s">
        <v>32</v>
      </c>
      <c r="F16" s="34">
        <f t="shared" si="0"/>
        <v>0</v>
      </c>
      <c r="G16" s="238"/>
      <c r="H16" s="220">
        <f t="shared" si="1"/>
        <v>0</v>
      </c>
      <c r="J16" s="388">
        <f t="shared" si="2"/>
        <v>0</v>
      </c>
    </row>
    <row r="17" spans="1:10" s="220" customFormat="1" ht="12.75">
      <c r="A17" s="35">
        <v>1</v>
      </c>
      <c r="B17" s="46"/>
      <c r="C17" s="54" t="s">
        <v>74</v>
      </c>
      <c r="D17" s="226"/>
      <c r="E17" s="34" t="s">
        <v>32</v>
      </c>
      <c r="F17" s="34">
        <f t="shared" si="0"/>
        <v>0</v>
      </c>
      <c r="G17" s="189"/>
      <c r="H17" s="220">
        <f t="shared" si="1"/>
        <v>0</v>
      </c>
      <c r="J17" s="388">
        <f t="shared" si="2"/>
        <v>0</v>
      </c>
    </row>
    <row r="18" spans="1:10" s="220" customFormat="1" ht="12.75">
      <c r="A18" s="35">
        <v>1</v>
      </c>
      <c r="B18" s="46"/>
      <c r="C18" s="240" t="s">
        <v>75</v>
      </c>
      <c r="D18" s="207"/>
      <c r="E18" s="34" t="s">
        <v>32</v>
      </c>
      <c r="F18" s="34">
        <f t="shared" si="0"/>
        <v>0</v>
      </c>
      <c r="G18" s="189"/>
      <c r="H18" s="220">
        <f t="shared" si="1"/>
        <v>0</v>
      </c>
      <c r="J18" s="388">
        <f t="shared" si="2"/>
        <v>0</v>
      </c>
    </row>
    <row r="19" spans="1:10" s="220" customFormat="1" ht="12.75">
      <c r="A19" s="35">
        <v>1</v>
      </c>
      <c r="B19" s="46"/>
      <c r="C19" s="54" t="s">
        <v>76</v>
      </c>
      <c r="D19" s="226"/>
      <c r="E19" s="34" t="s">
        <v>32</v>
      </c>
      <c r="F19" s="34">
        <f t="shared" si="0"/>
        <v>0</v>
      </c>
      <c r="G19" s="189"/>
      <c r="H19" s="220">
        <f t="shared" si="1"/>
        <v>0</v>
      </c>
      <c r="J19" s="388">
        <f t="shared" si="2"/>
        <v>0</v>
      </c>
    </row>
    <row r="20" spans="1:11" s="220" customFormat="1" ht="12.75">
      <c r="A20" s="35">
        <v>1</v>
      </c>
      <c r="B20" s="46"/>
      <c r="C20" s="52" t="s">
        <v>77</v>
      </c>
      <c r="D20" s="226"/>
      <c r="E20" s="34" t="s">
        <v>32</v>
      </c>
      <c r="F20" s="34">
        <f t="shared" si="0"/>
        <v>0</v>
      </c>
      <c r="G20" s="189"/>
      <c r="I20" s="220">
        <f>IF(ISBLANK(D20),0,IF(F20=0,0,1))</f>
        <v>0</v>
      </c>
      <c r="K20" s="388">
        <f>F20</f>
        <v>0</v>
      </c>
    </row>
    <row r="21" spans="1:11" s="220" customFormat="1" ht="12.75">
      <c r="A21" s="35">
        <v>1</v>
      </c>
      <c r="B21" s="46"/>
      <c r="C21" s="52" t="s">
        <v>78</v>
      </c>
      <c r="D21" s="226"/>
      <c r="E21" s="34" t="s">
        <v>32</v>
      </c>
      <c r="F21" s="34">
        <f t="shared" si="0"/>
        <v>0</v>
      </c>
      <c r="G21" s="189"/>
      <c r="I21" s="220">
        <f>IF(ISBLANK(D21),0,IF(F21=0,0,1))</f>
        <v>0</v>
      </c>
      <c r="K21" s="388">
        <f>F21</f>
        <v>0</v>
      </c>
    </row>
    <row r="22" spans="1:11" s="241" customFormat="1" ht="12.75">
      <c r="A22" s="35">
        <v>1</v>
      </c>
      <c r="B22" s="46"/>
      <c r="C22" s="52" t="s">
        <v>79</v>
      </c>
      <c r="D22" s="226"/>
      <c r="E22" s="34" t="s">
        <v>32</v>
      </c>
      <c r="F22" s="34">
        <f t="shared" si="0"/>
        <v>0</v>
      </c>
      <c r="G22" s="189"/>
      <c r="I22" s="220">
        <f>IF(ISBLANK(D22),0,IF(F22=0,0,1))</f>
        <v>0</v>
      </c>
      <c r="K22" s="388">
        <f>F22</f>
        <v>0</v>
      </c>
    </row>
    <row r="23" spans="1:11" s="220" customFormat="1" ht="12.75">
      <c r="A23" s="35">
        <v>1</v>
      </c>
      <c r="B23" s="46"/>
      <c r="C23" s="52" t="s">
        <v>80</v>
      </c>
      <c r="D23" s="226"/>
      <c r="E23" s="34" t="s">
        <v>32</v>
      </c>
      <c r="F23" s="34">
        <f t="shared" si="0"/>
        <v>0</v>
      </c>
      <c r="G23" s="189"/>
      <c r="I23" s="220">
        <f>IF(ISBLANK(D23),0,IF(F23=0,0,1))</f>
        <v>0</v>
      </c>
      <c r="K23" s="388">
        <f>F23</f>
        <v>0</v>
      </c>
    </row>
    <row r="24" spans="1:10" s="220" customFormat="1" ht="12.75">
      <c r="A24" s="35">
        <v>1</v>
      </c>
      <c r="B24" s="46"/>
      <c r="C24" s="54" t="s">
        <v>81</v>
      </c>
      <c r="D24" s="226"/>
      <c r="E24" s="34" t="s">
        <v>32</v>
      </c>
      <c r="F24" s="34">
        <f t="shared" si="0"/>
        <v>0</v>
      </c>
      <c r="G24" s="189"/>
      <c r="H24" s="220">
        <f t="shared" si="1"/>
        <v>0</v>
      </c>
      <c r="J24" s="388">
        <f t="shared" si="2"/>
        <v>0</v>
      </c>
    </row>
    <row r="25" spans="1:10" s="220" customFormat="1" ht="12.75">
      <c r="A25" s="35">
        <v>1</v>
      </c>
      <c r="B25" s="46"/>
      <c r="C25" s="54" t="s">
        <v>82</v>
      </c>
      <c r="D25" s="226"/>
      <c r="E25" s="34" t="s">
        <v>32</v>
      </c>
      <c r="F25" s="34">
        <f t="shared" si="0"/>
        <v>0</v>
      </c>
      <c r="G25" s="189"/>
      <c r="H25" s="220">
        <f t="shared" si="1"/>
        <v>0</v>
      </c>
      <c r="J25" s="388">
        <f t="shared" si="2"/>
        <v>0</v>
      </c>
    </row>
    <row r="26" spans="1:10" s="220" customFormat="1" ht="12.75">
      <c r="A26" s="35">
        <v>1</v>
      </c>
      <c r="B26" s="46"/>
      <c r="C26" s="54" t="s">
        <v>83</v>
      </c>
      <c r="D26" s="226"/>
      <c r="E26" s="34" t="s">
        <v>32</v>
      </c>
      <c r="F26" s="34">
        <f t="shared" si="0"/>
        <v>0</v>
      </c>
      <c r="G26" s="189"/>
      <c r="H26" s="220">
        <f t="shared" si="1"/>
        <v>0</v>
      </c>
      <c r="J26" s="388">
        <f t="shared" si="2"/>
        <v>0</v>
      </c>
    </row>
    <row r="27" spans="1:10" s="220" customFormat="1" ht="12.75">
      <c r="A27" s="35">
        <v>1</v>
      </c>
      <c r="B27" s="46"/>
      <c r="C27" s="54" t="s">
        <v>84</v>
      </c>
      <c r="D27" s="226"/>
      <c r="E27" s="34" t="s">
        <v>32</v>
      </c>
      <c r="F27" s="34">
        <f t="shared" si="0"/>
        <v>0</v>
      </c>
      <c r="G27" s="189"/>
      <c r="H27" s="220">
        <f t="shared" si="1"/>
        <v>0</v>
      </c>
      <c r="J27" s="388">
        <f t="shared" si="2"/>
        <v>0</v>
      </c>
    </row>
    <row r="28" spans="1:10" s="220" customFormat="1" ht="12.75">
      <c r="A28" s="35">
        <v>1</v>
      </c>
      <c r="B28" s="46"/>
      <c r="C28" s="54" t="s">
        <v>350</v>
      </c>
      <c r="D28" s="226"/>
      <c r="E28" s="34" t="s">
        <v>32</v>
      </c>
      <c r="F28" s="34">
        <f t="shared" si="0"/>
        <v>0</v>
      </c>
      <c r="G28" s="189"/>
      <c r="H28" s="220">
        <f t="shared" si="1"/>
        <v>0</v>
      </c>
      <c r="J28" s="388">
        <f t="shared" si="2"/>
        <v>0</v>
      </c>
    </row>
    <row r="29" spans="1:10" s="220" customFormat="1" ht="12.75">
      <c r="A29" s="35">
        <v>1</v>
      </c>
      <c r="B29" s="46"/>
      <c r="C29" s="54" t="s">
        <v>85</v>
      </c>
      <c r="D29" s="226"/>
      <c r="E29" s="34" t="s">
        <v>32</v>
      </c>
      <c r="F29" s="34">
        <f t="shared" si="0"/>
        <v>0</v>
      </c>
      <c r="G29" s="189"/>
      <c r="H29" s="220">
        <f t="shared" si="1"/>
        <v>0</v>
      </c>
      <c r="J29" s="388">
        <f t="shared" si="2"/>
        <v>0</v>
      </c>
    </row>
    <row r="30" spans="1:11" s="220" customFormat="1" ht="12.75">
      <c r="A30" s="35">
        <v>1</v>
      </c>
      <c r="B30" s="46"/>
      <c r="C30" s="52" t="s">
        <v>86</v>
      </c>
      <c r="D30" s="226"/>
      <c r="E30" s="34" t="s">
        <v>32</v>
      </c>
      <c r="F30" s="34">
        <f t="shared" si="0"/>
        <v>0</v>
      </c>
      <c r="G30" s="189"/>
      <c r="I30" s="220">
        <f>IF(ISBLANK(D30),0,IF(F30=0,0,1))</f>
        <v>0</v>
      </c>
      <c r="K30" s="388">
        <f>F30</f>
        <v>0</v>
      </c>
    </row>
    <row r="31" spans="1:10" s="220" customFormat="1" ht="12.75">
      <c r="A31" s="35">
        <v>1</v>
      </c>
      <c r="B31" s="46"/>
      <c r="C31" s="54" t="s">
        <v>87</v>
      </c>
      <c r="D31" s="226"/>
      <c r="E31" s="34" t="s">
        <v>32</v>
      </c>
      <c r="F31" s="34">
        <f t="shared" si="0"/>
        <v>0</v>
      </c>
      <c r="G31" s="189"/>
      <c r="H31" s="220">
        <f t="shared" si="1"/>
        <v>0</v>
      </c>
      <c r="J31" s="388">
        <f t="shared" si="2"/>
        <v>0</v>
      </c>
    </row>
    <row r="32" spans="1:10" s="220" customFormat="1" ht="12.75">
      <c r="A32" s="35">
        <v>1</v>
      </c>
      <c r="B32" s="46"/>
      <c r="C32" s="54" t="s">
        <v>88</v>
      </c>
      <c r="D32" s="226"/>
      <c r="E32" s="34" t="s">
        <v>32</v>
      </c>
      <c r="F32" s="34">
        <f t="shared" si="0"/>
        <v>0</v>
      </c>
      <c r="G32" s="189"/>
      <c r="H32" s="220">
        <f t="shared" si="1"/>
        <v>0</v>
      </c>
      <c r="J32" s="388">
        <f t="shared" si="2"/>
        <v>0</v>
      </c>
    </row>
    <row r="33" spans="1:10" s="239" customFormat="1" ht="12.75">
      <c r="A33" s="35">
        <v>1</v>
      </c>
      <c r="B33" s="46"/>
      <c r="C33" s="54" t="s">
        <v>89</v>
      </c>
      <c r="D33" s="226"/>
      <c r="E33" s="34" t="s">
        <v>32</v>
      </c>
      <c r="F33" s="34">
        <f t="shared" si="0"/>
        <v>0</v>
      </c>
      <c r="G33" s="238"/>
      <c r="H33" s="220">
        <f t="shared" si="1"/>
        <v>0</v>
      </c>
      <c r="J33" s="388">
        <f t="shared" si="2"/>
        <v>0</v>
      </c>
    </row>
    <row r="34" spans="1:10" s="220" customFormat="1" ht="12.75">
      <c r="A34" s="35">
        <v>1</v>
      </c>
      <c r="B34" s="46"/>
      <c r="C34" s="54" t="s">
        <v>90</v>
      </c>
      <c r="D34" s="226"/>
      <c r="E34" s="34" t="s">
        <v>32</v>
      </c>
      <c r="F34" s="34">
        <f t="shared" si="0"/>
        <v>0</v>
      </c>
      <c r="G34" s="189"/>
      <c r="H34" s="220">
        <f t="shared" si="1"/>
        <v>0</v>
      </c>
      <c r="J34" s="388">
        <f t="shared" si="2"/>
        <v>0</v>
      </c>
    </row>
    <row r="35" spans="1:11" s="220" customFormat="1" ht="12.75">
      <c r="A35" s="35">
        <v>1</v>
      </c>
      <c r="B35" s="46"/>
      <c r="C35" s="52" t="s">
        <v>91</v>
      </c>
      <c r="D35" s="226"/>
      <c r="E35" s="34" t="s">
        <v>32</v>
      </c>
      <c r="F35" s="34">
        <f t="shared" si="0"/>
        <v>0</v>
      </c>
      <c r="G35" s="189"/>
      <c r="I35" s="220">
        <f>IF(ISBLANK(D35),0,IF(F35=0,0,1))</f>
        <v>0</v>
      </c>
      <c r="K35" s="388">
        <f>F35</f>
        <v>0</v>
      </c>
    </row>
    <row r="36" spans="1:11" s="220" customFormat="1" ht="12.75">
      <c r="A36" s="35">
        <v>1</v>
      </c>
      <c r="B36" s="46"/>
      <c r="C36" s="52" t="s">
        <v>92</v>
      </c>
      <c r="D36" s="226"/>
      <c r="E36" s="34" t="s">
        <v>32</v>
      </c>
      <c r="F36" s="34">
        <f t="shared" si="0"/>
        <v>0</v>
      </c>
      <c r="G36" s="189"/>
      <c r="I36" s="220">
        <f>IF(ISBLANK(D36),0,IF(F36=0,0,1))</f>
        <v>0</v>
      </c>
      <c r="K36" s="388">
        <f>F36</f>
        <v>0</v>
      </c>
    </row>
    <row r="37" spans="1:11" s="220" customFormat="1" ht="12.75">
      <c r="A37" s="35">
        <v>1</v>
      </c>
      <c r="B37" s="46"/>
      <c r="C37" s="52" t="s">
        <v>93</v>
      </c>
      <c r="D37" s="226"/>
      <c r="E37" s="34" t="s">
        <v>32</v>
      </c>
      <c r="F37" s="34">
        <f t="shared" si="0"/>
        <v>0</v>
      </c>
      <c r="G37" s="189"/>
      <c r="I37" s="220">
        <f>IF(ISBLANK(D37),0,IF(F37=0,0,1))</f>
        <v>0</v>
      </c>
      <c r="K37" s="388">
        <f>F37</f>
        <v>0</v>
      </c>
    </row>
    <row r="38" spans="1:10" s="220" customFormat="1" ht="12.75">
      <c r="A38" s="35">
        <v>1</v>
      </c>
      <c r="B38" s="46"/>
      <c r="C38" s="54" t="s">
        <v>351</v>
      </c>
      <c r="D38" s="226"/>
      <c r="E38" s="34" t="s">
        <v>32</v>
      </c>
      <c r="F38" s="34">
        <f t="shared" si="0"/>
        <v>0</v>
      </c>
      <c r="G38" s="189"/>
      <c r="H38" s="220">
        <f t="shared" si="1"/>
        <v>0</v>
      </c>
      <c r="J38" s="388">
        <f t="shared" si="2"/>
        <v>0</v>
      </c>
    </row>
    <row r="39" spans="1:10" s="220" customFormat="1" ht="12.75">
      <c r="A39" s="35">
        <v>1</v>
      </c>
      <c r="B39" s="46"/>
      <c r="C39" s="54" t="s">
        <v>352</v>
      </c>
      <c r="D39" s="226"/>
      <c r="E39" s="34" t="s">
        <v>32</v>
      </c>
      <c r="F39" s="34">
        <f t="shared" si="0"/>
        <v>0</v>
      </c>
      <c r="G39" s="189"/>
      <c r="H39" s="220">
        <f t="shared" si="1"/>
        <v>0</v>
      </c>
      <c r="J39" s="388">
        <f t="shared" si="2"/>
        <v>0</v>
      </c>
    </row>
    <row r="40" spans="1:10" s="220" customFormat="1" ht="12.75">
      <c r="A40" s="35">
        <v>1</v>
      </c>
      <c r="B40" s="46"/>
      <c r="C40" s="54" t="s">
        <v>353</v>
      </c>
      <c r="D40" s="226"/>
      <c r="E40" s="34" t="s">
        <v>32</v>
      </c>
      <c r="F40" s="34">
        <f t="shared" si="0"/>
        <v>0</v>
      </c>
      <c r="G40" s="189"/>
      <c r="H40" s="220">
        <f t="shared" si="1"/>
        <v>0</v>
      </c>
      <c r="J40" s="388">
        <f t="shared" si="2"/>
        <v>0</v>
      </c>
    </row>
    <row r="41" spans="1:10" s="220" customFormat="1" ht="12.75">
      <c r="A41" s="35">
        <v>1</v>
      </c>
      <c r="B41" s="46"/>
      <c r="C41" s="54" t="s">
        <v>354</v>
      </c>
      <c r="D41" s="226"/>
      <c r="E41" s="34" t="s">
        <v>32</v>
      </c>
      <c r="F41" s="34">
        <f t="shared" si="0"/>
        <v>0</v>
      </c>
      <c r="G41" s="189"/>
      <c r="H41" s="220">
        <f t="shared" si="1"/>
        <v>0</v>
      </c>
      <c r="J41" s="388">
        <f t="shared" si="2"/>
        <v>0</v>
      </c>
    </row>
    <row r="42" spans="1:11" s="220" customFormat="1" ht="12.75">
      <c r="A42" s="35">
        <v>1</v>
      </c>
      <c r="B42" s="46"/>
      <c r="C42" s="52" t="s">
        <v>355</v>
      </c>
      <c r="D42" s="226"/>
      <c r="E42" s="34" t="s">
        <v>32</v>
      </c>
      <c r="F42" s="34">
        <f t="shared" si="0"/>
        <v>0</v>
      </c>
      <c r="G42" s="189"/>
      <c r="I42" s="220">
        <f>IF(ISBLANK(D42),0,IF(F42=0,0,1))</f>
        <v>0</v>
      </c>
      <c r="K42" s="388">
        <f>F42</f>
        <v>0</v>
      </c>
    </row>
    <row r="43" spans="1:10" s="220" customFormat="1" ht="12.75">
      <c r="A43" s="35">
        <v>1</v>
      </c>
      <c r="B43" s="46"/>
      <c r="C43" s="54" t="s">
        <v>94</v>
      </c>
      <c r="D43" s="226"/>
      <c r="E43" s="34" t="s">
        <v>32</v>
      </c>
      <c r="F43" s="34">
        <f t="shared" si="0"/>
        <v>0</v>
      </c>
      <c r="G43" s="189"/>
      <c r="H43" s="220">
        <f t="shared" si="1"/>
        <v>0</v>
      </c>
      <c r="J43" s="388">
        <f t="shared" si="2"/>
        <v>0</v>
      </c>
    </row>
    <row r="44" spans="1:10" s="220" customFormat="1" ht="12.75">
      <c r="A44" s="35">
        <v>1</v>
      </c>
      <c r="B44" s="46"/>
      <c r="C44" s="54" t="s">
        <v>95</v>
      </c>
      <c r="D44" s="226"/>
      <c r="E44" s="34" t="s">
        <v>32</v>
      </c>
      <c r="F44" s="34">
        <f t="shared" si="0"/>
        <v>0</v>
      </c>
      <c r="G44" s="191"/>
      <c r="H44" s="220">
        <f t="shared" si="1"/>
        <v>0</v>
      </c>
      <c r="J44" s="388">
        <f t="shared" si="2"/>
        <v>0</v>
      </c>
    </row>
    <row r="45" spans="1:10" s="220" customFormat="1" ht="12.75">
      <c r="A45" s="35">
        <v>1</v>
      </c>
      <c r="B45" s="46"/>
      <c r="C45" s="54" t="s">
        <v>96</v>
      </c>
      <c r="D45" s="226"/>
      <c r="E45" s="34" t="s">
        <v>32</v>
      </c>
      <c r="F45" s="34">
        <f t="shared" si="0"/>
        <v>0</v>
      </c>
      <c r="G45" s="191"/>
      <c r="H45" s="220">
        <f t="shared" si="1"/>
        <v>0</v>
      </c>
      <c r="J45" s="388">
        <f t="shared" si="2"/>
        <v>0</v>
      </c>
    </row>
    <row r="46" spans="1:10" s="220" customFormat="1" ht="12.75">
      <c r="A46" s="35">
        <v>1</v>
      </c>
      <c r="B46" s="46"/>
      <c r="C46" s="54" t="s">
        <v>97</v>
      </c>
      <c r="D46" s="226"/>
      <c r="E46" s="34" t="s">
        <v>32</v>
      </c>
      <c r="F46" s="34">
        <f t="shared" si="0"/>
        <v>0</v>
      </c>
      <c r="G46" s="191"/>
      <c r="H46" s="220">
        <f t="shared" si="1"/>
        <v>0</v>
      </c>
      <c r="J46" s="388">
        <f t="shared" si="2"/>
        <v>0</v>
      </c>
    </row>
    <row r="47" spans="1:10" s="220" customFormat="1" ht="12.75">
      <c r="A47" s="35">
        <v>1</v>
      </c>
      <c r="B47" s="46"/>
      <c r="C47" s="54" t="s">
        <v>98</v>
      </c>
      <c r="D47" s="226"/>
      <c r="E47" s="34" t="s">
        <v>32</v>
      </c>
      <c r="F47" s="34">
        <f t="shared" si="0"/>
        <v>0</v>
      </c>
      <c r="G47" s="189"/>
      <c r="H47" s="220">
        <f t="shared" si="1"/>
        <v>0</v>
      </c>
      <c r="J47" s="388">
        <f t="shared" si="2"/>
        <v>0</v>
      </c>
    </row>
    <row r="48" spans="1:10" s="220" customFormat="1" ht="12.75">
      <c r="A48" s="35">
        <v>1</v>
      </c>
      <c r="B48" s="46"/>
      <c r="C48" s="54" t="s">
        <v>99</v>
      </c>
      <c r="D48" s="226"/>
      <c r="E48" s="34" t="s">
        <v>32</v>
      </c>
      <c r="F48" s="34">
        <f t="shared" si="0"/>
        <v>0</v>
      </c>
      <c r="G48" s="189"/>
      <c r="H48" s="220">
        <f t="shared" si="1"/>
        <v>0</v>
      </c>
      <c r="J48" s="388">
        <f t="shared" si="2"/>
        <v>0</v>
      </c>
    </row>
    <row r="49" spans="1:10" s="220" customFormat="1" ht="12.75">
      <c r="A49" s="35">
        <v>1</v>
      </c>
      <c r="B49" s="46"/>
      <c r="C49" s="54" t="s">
        <v>100</v>
      </c>
      <c r="D49" s="226"/>
      <c r="E49" s="34" t="s">
        <v>32</v>
      </c>
      <c r="F49" s="34">
        <f t="shared" si="0"/>
        <v>0</v>
      </c>
      <c r="G49" s="189"/>
      <c r="H49" s="220">
        <f t="shared" si="1"/>
        <v>0</v>
      </c>
      <c r="J49" s="388">
        <f t="shared" si="2"/>
        <v>0</v>
      </c>
    </row>
    <row r="50" spans="1:10" s="220" customFormat="1" ht="12.75">
      <c r="A50" s="35">
        <v>1</v>
      </c>
      <c r="B50" s="46"/>
      <c r="C50" s="54" t="s">
        <v>101</v>
      </c>
      <c r="D50" s="226"/>
      <c r="E50" s="34" t="s">
        <v>32</v>
      </c>
      <c r="F50" s="34">
        <f t="shared" si="0"/>
        <v>0</v>
      </c>
      <c r="G50" s="189"/>
      <c r="H50" s="220">
        <f t="shared" si="1"/>
        <v>0</v>
      </c>
      <c r="J50" s="388">
        <f t="shared" si="2"/>
        <v>0</v>
      </c>
    </row>
    <row r="51" spans="1:10" s="220" customFormat="1" ht="12.75">
      <c r="A51" s="35">
        <v>1</v>
      </c>
      <c r="B51" s="46"/>
      <c r="C51" s="54" t="s">
        <v>102</v>
      </c>
      <c r="D51" s="226"/>
      <c r="E51" s="34" t="s">
        <v>32</v>
      </c>
      <c r="F51" s="34">
        <f t="shared" si="0"/>
        <v>0</v>
      </c>
      <c r="G51" s="189"/>
      <c r="H51" s="220">
        <f t="shared" si="1"/>
        <v>0</v>
      </c>
      <c r="J51" s="388">
        <f t="shared" si="2"/>
        <v>0</v>
      </c>
    </row>
    <row r="52" spans="1:10" s="220" customFormat="1" ht="13.5" thickBot="1">
      <c r="A52" s="36">
        <v>1</v>
      </c>
      <c r="B52" s="242"/>
      <c r="C52" s="225" t="s">
        <v>103</v>
      </c>
      <c r="D52" s="243"/>
      <c r="E52" s="40" t="s">
        <v>32</v>
      </c>
      <c r="F52" s="40">
        <f t="shared" si="0"/>
        <v>0</v>
      </c>
      <c r="G52" s="195"/>
      <c r="H52" s="220">
        <f t="shared" si="1"/>
        <v>0</v>
      </c>
      <c r="J52" s="388">
        <f t="shared" si="2"/>
        <v>0</v>
      </c>
    </row>
    <row r="53" spans="8:11" ht="12.75">
      <c r="H53" s="202">
        <f>SUM(H1:H52)</f>
        <v>0</v>
      </c>
      <c r="I53" s="202">
        <f>SUM(I1:I52)</f>
        <v>0</v>
      </c>
      <c r="J53" s="365">
        <f>SUM(J1:J52)</f>
        <v>0</v>
      </c>
      <c r="K53" s="365">
        <f>SUM(K1:K52)</f>
        <v>0</v>
      </c>
    </row>
  </sheetData>
  <sheetProtection password="A0E6" sheet="1" selectLockedCells="1"/>
  <mergeCells count="7">
    <mergeCell ref="A1:G1"/>
    <mergeCell ref="A5:G5"/>
    <mergeCell ref="A6:G6"/>
    <mergeCell ref="D2:F2"/>
    <mergeCell ref="D3:F3"/>
    <mergeCell ref="D4:F4"/>
    <mergeCell ref="A2:C4"/>
  </mergeCells>
  <conditionalFormatting sqref="D8:D52">
    <cfRule type="expression" priority="1" dxfId="0" stopIfTrue="1">
      <formula>NOT(ISBLANK(I8))</formula>
    </cfRule>
  </conditionalFormatting>
  <printOptions/>
  <pageMargins left="0.25" right="0.25" top="0.75" bottom="0.75" header="0.3" footer="0.3"/>
  <pageSetup fitToHeight="0" fitToWidth="1" horizontalDpi="600" verticalDpi="600" orientation="landscape" paperSize="5" r:id="rId1"/>
  <headerFooter alignWithMargins="0">
    <oddHeader>&amp;LPUMPING RATE SHEET&amp;C&amp;P OF &amp;N&amp;RSTATE OF FLORIDA STANDBY SERVICES CONTRACT</oddHeader>
  </headerFooter>
</worksheet>
</file>

<file path=xl/worksheets/sheet13.xml><?xml version="1.0" encoding="utf-8"?>
<worksheet xmlns="http://schemas.openxmlformats.org/spreadsheetml/2006/main" xmlns:r="http://schemas.openxmlformats.org/officeDocument/2006/relationships">
  <sheetPr codeName="Sheet3">
    <tabColor indexed="17"/>
    <pageSetUpPr fitToPage="1"/>
  </sheetPr>
  <dimension ref="A1:K37"/>
  <sheetViews>
    <sheetView showGridLines="0" zoomScaleSheetLayoutView="100" zoomScalePageLayoutView="0" workbookViewId="0" topLeftCell="A1">
      <selection activeCell="D8" sqref="D8"/>
    </sheetView>
  </sheetViews>
  <sheetFormatPr defaultColWidth="9.140625" defaultRowHeight="12.75"/>
  <cols>
    <col min="1" max="1" width="8.57421875" style="254" bestFit="1" customWidth="1"/>
    <col min="2" max="2" width="12.421875" style="255" bestFit="1" customWidth="1"/>
    <col min="3" max="3" width="53.140625" style="254" bestFit="1" customWidth="1"/>
    <col min="4" max="4" width="14.7109375" style="254" customWidth="1"/>
    <col min="5" max="5" width="4.57421875" style="254" bestFit="1" customWidth="1"/>
    <col min="6" max="6" width="14.7109375" style="254" customWidth="1"/>
    <col min="7" max="7" width="50.7109375" style="256" customWidth="1"/>
    <col min="8" max="11" width="9.140625" style="202" hidden="1" customWidth="1"/>
    <col min="12" max="16384" width="9.140625" style="202" customWidth="1"/>
  </cols>
  <sheetData>
    <row r="1" spans="1:7" s="78" customFormat="1" ht="16.5" thickBot="1">
      <c r="A1" s="468" t="str">
        <f>INSTRUCTIONS!C2&amp;" - "&amp;INSTRUCTIONS!H3</f>
        <v>ATTACHMENT B PRICE PROPOSAL - Initial Contract Period (Years 4-6)</v>
      </c>
      <c r="B1" s="469"/>
      <c r="C1" s="469"/>
      <c r="D1" s="469"/>
      <c r="E1" s="469"/>
      <c r="F1" s="469"/>
      <c r="G1" s="470"/>
    </row>
    <row r="2" spans="1:7" s="78" customFormat="1" ht="15">
      <c r="A2" s="486" t="s">
        <v>1567</v>
      </c>
      <c r="B2" s="486"/>
      <c r="C2" s="487"/>
      <c r="D2" s="471" t="str">
        <f>INSTRUCTIONS!C3</f>
        <v>CONTRACTOR NAME:</v>
      </c>
      <c r="E2" s="472"/>
      <c r="F2" s="472"/>
      <c r="G2" s="79" t="str">
        <f>IF(ISBLANK(INSTRUCTIONS!F3),"Please update the INSTRUCTIONS tab.",INSTRUCTIONS!F3)</f>
        <v>Please update the INSTRUCTIONS tab.</v>
      </c>
    </row>
    <row r="3" spans="1:7" s="78" customFormat="1" ht="15">
      <c r="A3" s="488"/>
      <c r="B3" s="488"/>
      <c r="C3" s="489"/>
      <c r="D3" s="476" t="str">
        <f>INSTRUCTIONS!C4</f>
        <v>PRINCIPAL POC: </v>
      </c>
      <c r="E3" s="477"/>
      <c r="F3" s="477"/>
      <c r="G3" s="263" t="str">
        <f>IF(ISBLANK(INSTRUCTIONS!F4),"Please update the INSTRUCTIONS tab.",INSTRUCTIONS!F4)</f>
        <v>Please update the INSTRUCTIONS tab.</v>
      </c>
    </row>
    <row r="4" spans="1:7" s="78" customFormat="1" ht="15.75" thickBot="1">
      <c r="A4" s="490"/>
      <c r="B4" s="490"/>
      <c r="C4" s="491"/>
      <c r="D4" s="478" t="str">
        <f>INSTRUCTIONS!C6</f>
        <v>REVISION DATE:</v>
      </c>
      <c r="E4" s="479"/>
      <c r="F4" s="479"/>
      <c r="G4" s="264" t="str">
        <f>IF(ISBLANK(INSTRUCTIONS!F6),"Please update the INSTRUCTIONS tab.",INSTRUCTIONS!F6)</f>
        <v>Please update the INSTRUCTIONS tab.</v>
      </c>
    </row>
    <row r="5" spans="1:7" s="78" customFormat="1" ht="12.75">
      <c r="A5" s="530" t="s">
        <v>1521</v>
      </c>
      <c r="B5" s="531"/>
      <c r="C5" s="531"/>
      <c r="D5" s="531"/>
      <c r="E5" s="531"/>
      <c r="F5" s="531"/>
      <c r="G5" s="532"/>
    </row>
    <row r="6" spans="1:7" s="78" customFormat="1" ht="13.5" thickBot="1">
      <c r="A6" s="518" t="s">
        <v>198</v>
      </c>
      <c r="B6" s="519"/>
      <c r="C6" s="519"/>
      <c r="D6" s="519"/>
      <c r="E6" s="519"/>
      <c r="F6" s="519"/>
      <c r="G6" s="520"/>
    </row>
    <row r="7" spans="1:7" s="48" customFormat="1" ht="12.75">
      <c r="A7" s="413" t="s">
        <v>209</v>
      </c>
      <c r="B7" s="414" t="s">
        <v>25</v>
      </c>
      <c r="C7" s="414" t="s">
        <v>26</v>
      </c>
      <c r="D7" s="414" t="s">
        <v>1320</v>
      </c>
      <c r="E7" s="414" t="s">
        <v>28</v>
      </c>
      <c r="F7" s="414" t="s">
        <v>210</v>
      </c>
      <c r="G7" s="415" t="s">
        <v>30</v>
      </c>
    </row>
    <row r="8" spans="1:11" s="48" customFormat="1" ht="12.75">
      <c r="A8" s="35">
        <v>1</v>
      </c>
      <c r="B8" s="46"/>
      <c r="C8" s="52" t="s">
        <v>356</v>
      </c>
      <c r="D8" s="226"/>
      <c r="E8" s="34" t="s">
        <v>32</v>
      </c>
      <c r="F8" s="34">
        <f>A8*D8</f>
        <v>0</v>
      </c>
      <c r="G8" s="235"/>
      <c r="I8" s="48">
        <f>IF(ISBLANK(D8),0,IF(F8=0,0,1))</f>
        <v>0</v>
      </c>
      <c r="K8" s="393">
        <f>F8</f>
        <v>0</v>
      </c>
    </row>
    <row r="9" spans="1:10" s="48" customFormat="1" ht="12.75">
      <c r="A9" s="35">
        <v>1</v>
      </c>
      <c r="B9" s="46"/>
      <c r="C9" s="54" t="s">
        <v>105</v>
      </c>
      <c r="D9" s="226"/>
      <c r="E9" s="34" t="s">
        <v>32</v>
      </c>
      <c r="F9" s="34">
        <f aca="true" t="shared" si="0" ref="F9:F27">A9*D9</f>
        <v>0</v>
      </c>
      <c r="G9" s="189"/>
      <c r="H9" s="48">
        <f aca="true" t="shared" si="1" ref="H9:H36">IF(ISBLANK(D9),0,IF(F9=0,0,1))</f>
        <v>0</v>
      </c>
      <c r="J9" s="393">
        <f aca="true" t="shared" si="2" ref="J9:J36">F9</f>
        <v>0</v>
      </c>
    </row>
    <row r="10" spans="1:11" s="48" customFormat="1" ht="12.75">
      <c r="A10" s="35">
        <v>1</v>
      </c>
      <c r="B10" s="46"/>
      <c r="C10" s="247" t="s">
        <v>357</v>
      </c>
      <c r="D10" s="226"/>
      <c r="E10" s="34" t="s">
        <v>32</v>
      </c>
      <c r="F10" s="34">
        <f t="shared" si="0"/>
        <v>0</v>
      </c>
      <c r="G10" s="189"/>
      <c r="I10" s="48">
        <f>IF(ISBLANK(D10),0,IF(F10=0,0,1))</f>
        <v>0</v>
      </c>
      <c r="K10" s="393">
        <f>F10</f>
        <v>0</v>
      </c>
    </row>
    <row r="11" spans="1:10" s="48" customFormat="1" ht="12.75">
      <c r="A11" s="35">
        <v>1</v>
      </c>
      <c r="B11" s="46"/>
      <c r="C11" s="248" t="s">
        <v>358</v>
      </c>
      <c r="D11" s="226"/>
      <c r="E11" s="34" t="s">
        <v>32</v>
      </c>
      <c r="F11" s="34">
        <f t="shared" si="0"/>
        <v>0</v>
      </c>
      <c r="G11" s="189"/>
      <c r="H11" s="48">
        <f t="shared" si="1"/>
        <v>0</v>
      </c>
      <c r="J11" s="393">
        <f t="shared" si="2"/>
        <v>0</v>
      </c>
    </row>
    <row r="12" spans="1:11" s="48" customFormat="1" ht="12.75">
      <c r="A12" s="35">
        <v>1</v>
      </c>
      <c r="B12" s="46"/>
      <c r="C12" s="28" t="s">
        <v>359</v>
      </c>
      <c r="D12" s="226"/>
      <c r="E12" s="34" t="s">
        <v>32</v>
      </c>
      <c r="F12" s="34">
        <f t="shared" si="0"/>
        <v>0</v>
      </c>
      <c r="G12" s="189"/>
      <c r="I12" s="48">
        <f>IF(ISBLANK(D12),0,IF(F12=0,0,1))</f>
        <v>0</v>
      </c>
      <c r="K12" s="393">
        <f>F12</f>
        <v>0</v>
      </c>
    </row>
    <row r="13" spans="1:10" s="48" customFormat="1" ht="12.75">
      <c r="A13" s="35">
        <v>1</v>
      </c>
      <c r="B13" s="46"/>
      <c r="C13" s="54" t="s">
        <v>124</v>
      </c>
      <c r="D13" s="246"/>
      <c r="E13" s="34" t="s">
        <v>32</v>
      </c>
      <c r="F13" s="34">
        <f t="shared" si="0"/>
        <v>0</v>
      </c>
      <c r="G13" s="189"/>
      <c r="H13" s="48">
        <f t="shared" si="1"/>
        <v>0</v>
      </c>
      <c r="J13" s="393">
        <f t="shared" si="2"/>
        <v>0</v>
      </c>
    </row>
    <row r="14" spans="1:11" s="48" customFormat="1" ht="12.75">
      <c r="A14" s="35">
        <v>1</v>
      </c>
      <c r="B14" s="46"/>
      <c r="C14" s="52" t="s">
        <v>126</v>
      </c>
      <c r="D14" s="246"/>
      <c r="E14" s="34" t="s">
        <v>32</v>
      </c>
      <c r="F14" s="34">
        <f t="shared" si="0"/>
        <v>0</v>
      </c>
      <c r="G14" s="189"/>
      <c r="I14" s="48">
        <f>IF(ISBLANK(D14),0,IF(F14=0,0,1))</f>
        <v>0</v>
      </c>
      <c r="K14" s="393">
        <f>F14</f>
        <v>0</v>
      </c>
    </row>
    <row r="15" spans="1:10" s="48" customFormat="1" ht="12.75">
      <c r="A15" s="35">
        <v>1</v>
      </c>
      <c r="B15" s="46"/>
      <c r="C15" s="54" t="s">
        <v>360</v>
      </c>
      <c r="D15" s="246"/>
      <c r="E15" s="34" t="s">
        <v>32</v>
      </c>
      <c r="F15" s="34">
        <f t="shared" si="0"/>
        <v>0</v>
      </c>
      <c r="G15" s="189"/>
      <c r="H15" s="48">
        <f t="shared" si="1"/>
        <v>0</v>
      </c>
      <c r="J15" s="393">
        <f t="shared" si="2"/>
        <v>0</v>
      </c>
    </row>
    <row r="16" spans="1:10" s="48" customFormat="1" ht="12.75">
      <c r="A16" s="35">
        <v>1</v>
      </c>
      <c r="B16" s="46"/>
      <c r="C16" s="54" t="s">
        <v>127</v>
      </c>
      <c r="D16" s="246"/>
      <c r="E16" s="34" t="s">
        <v>32</v>
      </c>
      <c r="F16" s="34">
        <f t="shared" si="0"/>
        <v>0</v>
      </c>
      <c r="G16" s="238"/>
      <c r="H16" s="48">
        <f t="shared" si="1"/>
        <v>0</v>
      </c>
      <c r="J16" s="393">
        <f t="shared" si="2"/>
        <v>0</v>
      </c>
    </row>
    <row r="17" spans="1:10" s="48" customFormat="1" ht="12.75">
      <c r="A17" s="35">
        <v>1</v>
      </c>
      <c r="B17" s="46"/>
      <c r="C17" s="54" t="s">
        <v>129</v>
      </c>
      <c r="D17" s="246"/>
      <c r="E17" s="34" t="s">
        <v>32</v>
      </c>
      <c r="F17" s="34">
        <f t="shared" si="0"/>
        <v>0</v>
      </c>
      <c r="G17" s="189"/>
      <c r="H17" s="48">
        <f t="shared" si="1"/>
        <v>0</v>
      </c>
      <c r="J17" s="393">
        <f t="shared" si="2"/>
        <v>0</v>
      </c>
    </row>
    <row r="18" spans="1:11" s="48" customFormat="1" ht="12.75">
      <c r="A18" s="35">
        <v>1</v>
      </c>
      <c r="B18" s="46"/>
      <c r="C18" s="52" t="s">
        <v>128</v>
      </c>
      <c r="D18" s="246"/>
      <c r="E18" s="34" t="s">
        <v>32</v>
      </c>
      <c r="F18" s="34">
        <f t="shared" si="0"/>
        <v>0</v>
      </c>
      <c r="G18" s="189"/>
      <c r="I18" s="48">
        <f>IF(ISBLANK(D18),0,IF(F18=0,0,1))</f>
        <v>0</v>
      </c>
      <c r="K18" s="393">
        <f>F18</f>
        <v>0</v>
      </c>
    </row>
    <row r="19" spans="1:10" s="48" customFormat="1" ht="12.75">
      <c r="A19" s="35">
        <v>1</v>
      </c>
      <c r="B19" s="46"/>
      <c r="C19" s="54" t="s">
        <v>361</v>
      </c>
      <c r="D19" s="226"/>
      <c r="E19" s="34" t="s">
        <v>32</v>
      </c>
      <c r="F19" s="34">
        <f t="shared" si="0"/>
        <v>0</v>
      </c>
      <c r="G19" s="189"/>
      <c r="H19" s="48">
        <f t="shared" si="1"/>
        <v>0</v>
      </c>
      <c r="J19" s="393">
        <f t="shared" si="2"/>
        <v>0</v>
      </c>
    </row>
    <row r="20" spans="1:10" s="48" customFormat="1" ht="12.75">
      <c r="A20" s="35">
        <v>1</v>
      </c>
      <c r="B20" s="46"/>
      <c r="C20" s="54" t="s">
        <v>362</v>
      </c>
      <c r="D20" s="226"/>
      <c r="E20" s="34" t="s">
        <v>32</v>
      </c>
      <c r="F20" s="34">
        <f t="shared" si="0"/>
        <v>0</v>
      </c>
      <c r="G20" s="189"/>
      <c r="H20" s="48">
        <f t="shared" si="1"/>
        <v>0</v>
      </c>
      <c r="J20" s="393">
        <f t="shared" si="2"/>
        <v>0</v>
      </c>
    </row>
    <row r="21" spans="1:10" s="48" customFormat="1" ht="12.75">
      <c r="A21" s="35">
        <v>1</v>
      </c>
      <c r="B21" s="46"/>
      <c r="C21" s="54" t="s">
        <v>1568</v>
      </c>
      <c r="D21" s="197"/>
      <c r="E21" s="34" t="s">
        <v>32</v>
      </c>
      <c r="F21" s="34">
        <f t="shared" si="0"/>
        <v>0</v>
      </c>
      <c r="G21" s="189"/>
      <c r="H21" s="48">
        <f t="shared" si="1"/>
        <v>0</v>
      </c>
      <c r="J21" s="393">
        <f t="shared" si="2"/>
        <v>0</v>
      </c>
    </row>
    <row r="22" spans="1:10" s="48" customFormat="1" ht="12.75">
      <c r="A22" s="35">
        <v>1</v>
      </c>
      <c r="B22" s="46"/>
      <c r="C22" s="54" t="s">
        <v>1569</v>
      </c>
      <c r="D22" s="197"/>
      <c r="E22" s="34" t="s">
        <v>32</v>
      </c>
      <c r="F22" s="34">
        <f t="shared" si="0"/>
        <v>0</v>
      </c>
      <c r="G22" s="189"/>
      <c r="H22" s="48">
        <f t="shared" si="1"/>
        <v>0</v>
      </c>
      <c r="J22" s="393">
        <f t="shared" si="2"/>
        <v>0</v>
      </c>
    </row>
    <row r="23" spans="1:11" s="48" customFormat="1" ht="12.75">
      <c r="A23" s="35">
        <v>1</v>
      </c>
      <c r="B23" s="46"/>
      <c r="C23" s="52" t="s">
        <v>1570</v>
      </c>
      <c r="D23" s="197"/>
      <c r="E23" s="34" t="s">
        <v>32</v>
      </c>
      <c r="F23" s="34">
        <f t="shared" si="0"/>
        <v>0</v>
      </c>
      <c r="G23" s="189"/>
      <c r="I23" s="48">
        <f>IF(ISBLANK(D23),0,IF(F23=0,0,1))</f>
        <v>0</v>
      </c>
      <c r="K23" s="393">
        <f>F23</f>
        <v>0</v>
      </c>
    </row>
    <row r="24" spans="1:10" s="48" customFormat="1" ht="12.75">
      <c r="A24" s="35">
        <v>1</v>
      </c>
      <c r="B24" s="46"/>
      <c r="C24" s="54" t="s">
        <v>1571</v>
      </c>
      <c r="D24" s="197"/>
      <c r="E24" s="34" t="s">
        <v>32</v>
      </c>
      <c r="F24" s="34">
        <f t="shared" si="0"/>
        <v>0</v>
      </c>
      <c r="G24" s="189"/>
      <c r="H24" s="48">
        <f t="shared" si="1"/>
        <v>0</v>
      </c>
      <c r="J24" s="393">
        <f t="shared" si="2"/>
        <v>0</v>
      </c>
    </row>
    <row r="25" spans="1:10" s="48" customFormat="1" ht="12.75">
      <c r="A25" s="35">
        <v>1</v>
      </c>
      <c r="B25" s="46"/>
      <c r="C25" s="54" t="s">
        <v>1572</v>
      </c>
      <c r="D25" s="197"/>
      <c r="E25" s="34" t="s">
        <v>32</v>
      </c>
      <c r="F25" s="34">
        <f t="shared" si="0"/>
        <v>0</v>
      </c>
      <c r="G25" s="189"/>
      <c r="H25" s="48">
        <f t="shared" si="1"/>
        <v>0</v>
      </c>
      <c r="J25" s="393">
        <f t="shared" si="2"/>
        <v>0</v>
      </c>
    </row>
    <row r="26" spans="1:11" s="48" customFormat="1" ht="12.75">
      <c r="A26" s="35">
        <v>1</v>
      </c>
      <c r="B26" s="46"/>
      <c r="C26" s="52" t="s">
        <v>1573</v>
      </c>
      <c r="D26" s="197"/>
      <c r="E26" s="34" t="s">
        <v>32</v>
      </c>
      <c r="F26" s="34">
        <f t="shared" si="0"/>
        <v>0</v>
      </c>
      <c r="G26" s="189"/>
      <c r="I26" s="48">
        <f>IF(ISBLANK(D26),0,IF(F26=0,0,1))</f>
        <v>0</v>
      </c>
      <c r="K26" s="393">
        <f>F26</f>
        <v>0</v>
      </c>
    </row>
    <row r="27" spans="1:10" s="48" customFormat="1" ht="12.75">
      <c r="A27" s="35">
        <v>1</v>
      </c>
      <c r="B27" s="46"/>
      <c r="C27" s="54" t="s">
        <v>363</v>
      </c>
      <c r="D27" s="197"/>
      <c r="E27" s="34" t="s">
        <v>32</v>
      </c>
      <c r="F27" s="34">
        <f t="shared" si="0"/>
        <v>0</v>
      </c>
      <c r="G27" s="189"/>
      <c r="H27" s="48">
        <f t="shared" si="1"/>
        <v>0</v>
      </c>
      <c r="J27" s="393">
        <f t="shared" si="2"/>
        <v>0</v>
      </c>
    </row>
    <row r="28" spans="1:10" s="48" customFormat="1" ht="12.75">
      <c r="A28" s="35">
        <v>1</v>
      </c>
      <c r="B28" s="46"/>
      <c r="C28" s="54" t="s">
        <v>364</v>
      </c>
      <c r="D28" s="197"/>
      <c r="E28" s="34" t="s">
        <v>32</v>
      </c>
      <c r="F28" s="34">
        <f>A28*D28</f>
        <v>0</v>
      </c>
      <c r="G28" s="235"/>
      <c r="H28" s="48">
        <f t="shared" si="1"/>
        <v>0</v>
      </c>
      <c r="J28" s="393">
        <f t="shared" si="2"/>
        <v>0</v>
      </c>
    </row>
    <row r="29" spans="1:10" s="48" customFormat="1" ht="12.75">
      <c r="A29" s="35">
        <v>1</v>
      </c>
      <c r="B29" s="46"/>
      <c r="C29" s="65" t="s">
        <v>365</v>
      </c>
      <c r="D29" s="197"/>
      <c r="E29" s="32" t="s">
        <v>111</v>
      </c>
      <c r="F29" s="34">
        <f aca="true" t="shared" si="3" ref="F29:F36">A29*D29</f>
        <v>0</v>
      </c>
      <c r="G29" s="235"/>
      <c r="H29" s="48">
        <f t="shared" si="1"/>
        <v>0</v>
      </c>
      <c r="J29" s="393">
        <f t="shared" si="2"/>
        <v>0</v>
      </c>
    </row>
    <row r="30" spans="1:10" s="48" customFormat="1" ht="12.75">
      <c r="A30" s="35">
        <v>1</v>
      </c>
      <c r="B30" s="46"/>
      <c r="C30" s="65" t="s">
        <v>366</v>
      </c>
      <c r="D30" s="197"/>
      <c r="E30" s="32" t="s">
        <v>111</v>
      </c>
      <c r="F30" s="34">
        <f t="shared" si="3"/>
        <v>0</v>
      </c>
      <c r="G30" s="235"/>
      <c r="H30" s="48">
        <f t="shared" si="1"/>
        <v>0</v>
      </c>
      <c r="J30" s="393">
        <f t="shared" si="2"/>
        <v>0</v>
      </c>
    </row>
    <row r="31" spans="1:10" s="48" customFormat="1" ht="12.75">
      <c r="A31" s="35">
        <v>1</v>
      </c>
      <c r="B31" s="46"/>
      <c r="C31" s="65" t="s">
        <v>367</v>
      </c>
      <c r="D31" s="197"/>
      <c r="E31" s="32" t="s">
        <v>111</v>
      </c>
      <c r="F31" s="34">
        <f t="shared" si="3"/>
        <v>0</v>
      </c>
      <c r="G31" s="235"/>
      <c r="H31" s="48">
        <f t="shared" si="1"/>
        <v>0</v>
      </c>
      <c r="J31" s="393">
        <f t="shared" si="2"/>
        <v>0</v>
      </c>
    </row>
    <row r="32" spans="1:10" s="48" customFormat="1" ht="12.75">
      <c r="A32" s="35">
        <v>1</v>
      </c>
      <c r="B32" s="249"/>
      <c r="C32" s="65" t="s">
        <v>368</v>
      </c>
      <c r="D32" s="197"/>
      <c r="E32" s="32" t="s">
        <v>111</v>
      </c>
      <c r="F32" s="34">
        <f t="shared" si="3"/>
        <v>0</v>
      </c>
      <c r="G32" s="235"/>
      <c r="H32" s="48">
        <f t="shared" si="1"/>
        <v>0</v>
      </c>
      <c r="J32" s="393">
        <f t="shared" si="2"/>
        <v>0</v>
      </c>
    </row>
    <row r="33" spans="1:10" s="48" customFormat="1" ht="12.75">
      <c r="A33" s="35">
        <v>1</v>
      </c>
      <c r="B33" s="249"/>
      <c r="C33" s="65" t="s">
        <v>369</v>
      </c>
      <c r="D33" s="197"/>
      <c r="E33" s="32" t="s">
        <v>111</v>
      </c>
      <c r="F33" s="34">
        <f t="shared" si="3"/>
        <v>0</v>
      </c>
      <c r="G33" s="235"/>
      <c r="H33" s="48">
        <f t="shared" si="1"/>
        <v>0</v>
      </c>
      <c r="J33" s="393">
        <f t="shared" si="2"/>
        <v>0</v>
      </c>
    </row>
    <row r="34" spans="1:10" s="48" customFormat="1" ht="12.75">
      <c r="A34" s="35">
        <v>1</v>
      </c>
      <c r="B34" s="249"/>
      <c r="C34" s="65" t="s">
        <v>370</v>
      </c>
      <c r="D34" s="197"/>
      <c r="E34" s="32" t="s">
        <v>371</v>
      </c>
      <c r="F34" s="34">
        <f t="shared" si="3"/>
        <v>0</v>
      </c>
      <c r="G34" s="235"/>
      <c r="H34" s="48">
        <f t="shared" si="1"/>
        <v>0</v>
      </c>
      <c r="J34" s="393">
        <f t="shared" si="2"/>
        <v>0</v>
      </c>
    </row>
    <row r="35" spans="1:10" s="48" customFormat="1" ht="12.75">
      <c r="A35" s="35">
        <v>1</v>
      </c>
      <c r="B35" s="46"/>
      <c r="C35" s="65" t="s">
        <v>372</v>
      </c>
      <c r="D35" s="197"/>
      <c r="E35" s="32" t="s">
        <v>371</v>
      </c>
      <c r="F35" s="34">
        <f t="shared" si="3"/>
        <v>0</v>
      </c>
      <c r="G35" s="235"/>
      <c r="H35" s="48">
        <f t="shared" si="1"/>
        <v>0</v>
      </c>
      <c r="J35" s="393">
        <f t="shared" si="2"/>
        <v>0</v>
      </c>
    </row>
    <row r="36" spans="1:10" s="48" customFormat="1" ht="13.5" thickBot="1">
      <c r="A36" s="36">
        <v>1</v>
      </c>
      <c r="B36" s="242"/>
      <c r="C36" s="71" t="s">
        <v>373</v>
      </c>
      <c r="D36" s="227"/>
      <c r="E36" s="252" t="s">
        <v>111</v>
      </c>
      <c r="F36" s="40">
        <f t="shared" si="3"/>
        <v>0</v>
      </c>
      <c r="G36" s="253"/>
      <c r="H36" s="48">
        <f t="shared" si="1"/>
        <v>0</v>
      </c>
      <c r="J36" s="393">
        <f t="shared" si="2"/>
        <v>0</v>
      </c>
    </row>
    <row r="37" spans="8:11" ht="12.75">
      <c r="H37" s="202">
        <f>SUM(H1:H36)</f>
        <v>0</v>
      </c>
      <c r="I37" s="202">
        <f>SUM(I1:I36)</f>
        <v>0</v>
      </c>
      <c r="J37" s="365">
        <f>SUM(J1:J36)</f>
        <v>0</v>
      </c>
      <c r="K37" s="365">
        <f>SUM(K1:K36)</f>
        <v>0</v>
      </c>
    </row>
  </sheetData>
  <sheetProtection password="A0E6" sheet="1" selectLockedCells="1"/>
  <mergeCells count="7">
    <mergeCell ref="A1:G1"/>
    <mergeCell ref="A5:G5"/>
    <mergeCell ref="A6:G6"/>
    <mergeCell ref="D2:F2"/>
    <mergeCell ref="D3:F3"/>
    <mergeCell ref="D4:F4"/>
    <mergeCell ref="A2:C4"/>
  </mergeCells>
  <conditionalFormatting sqref="D8:D36">
    <cfRule type="expression" priority="1" dxfId="0" stopIfTrue="1">
      <formula>NOT(ISBLANK(I8))</formula>
    </cfRule>
  </conditionalFormatting>
  <printOptions/>
  <pageMargins left="0.25" right="0.25" top="0.75" bottom="0.75" header="0.3" footer="0.3"/>
  <pageSetup fitToHeight="1" fitToWidth="1" horizontalDpi="600" verticalDpi="600" orientation="landscape" paperSize="5" r:id="rId1"/>
  <headerFooter alignWithMargins="0">
    <oddHeader>&amp;LMATERIAL HANDLING RATE SHEET&amp;C&amp;P OF &amp;N&amp;RSTATE OF FLORIDA STANDBY SERVICES CONTRACT</oddHeader>
  </headerFooter>
</worksheet>
</file>

<file path=xl/worksheets/sheet14.xml><?xml version="1.0" encoding="utf-8"?>
<worksheet xmlns="http://schemas.openxmlformats.org/spreadsheetml/2006/main" xmlns:r="http://schemas.openxmlformats.org/officeDocument/2006/relationships">
  <sheetPr codeName="Sheet5">
    <tabColor indexed="8"/>
    <pageSetUpPr fitToPage="1"/>
  </sheetPr>
  <dimension ref="A1:K63"/>
  <sheetViews>
    <sheetView showGridLines="0" zoomScaleSheetLayoutView="100" zoomScalePageLayoutView="0" workbookViewId="0" topLeftCell="A1">
      <selection activeCell="D8" sqref="D8"/>
    </sheetView>
  </sheetViews>
  <sheetFormatPr defaultColWidth="9.140625" defaultRowHeight="12.75"/>
  <cols>
    <col min="1" max="1" width="8.57421875" style="202" bestFit="1" customWidth="1"/>
    <col min="2" max="2" width="12.421875" style="202" bestFit="1" customWidth="1"/>
    <col min="3" max="3" width="48.140625" style="202" customWidth="1"/>
    <col min="4" max="4" width="14.7109375" style="202" customWidth="1"/>
    <col min="5" max="5" width="4.57421875" style="202" bestFit="1" customWidth="1"/>
    <col min="6" max="6" width="14.7109375" style="202" customWidth="1"/>
    <col min="7" max="7" width="50.7109375" style="202" customWidth="1"/>
    <col min="8" max="11" width="9.140625" style="202" hidden="1" customWidth="1"/>
    <col min="12" max="16384" width="9.140625" style="202" customWidth="1"/>
  </cols>
  <sheetData>
    <row r="1" spans="1:7" s="78" customFormat="1" ht="16.5" thickBot="1">
      <c r="A1" s="468" t="str">
        <f>INSTRUCTIONS!C2&amp;" - "&amp;INSTRUCTIONS!H3</f>
        <v>ATTACHMENT B PRICE PROPOSAL - Initial Contract Period (Years 4-6)</v>
      </c>
      <c r="B1" s="469"/>
      <c r="C1" s="469"/>
      <c r="D1" s="469"/>
      <c r="E1" s="469"/>
      <c r="F1" s="469"/>
      <c r="G1" s="470"/>
    </row>
    <row r="2" spans="1:7" s="78" customFormat="1" ht="15">
      <c r="A2" s="486" t="s">
        <v>374</v>
      </c>
      <c r="B2" s="486"/>
      <c r="C2" s="487"/>
      <c r="D2" s="471" t="str">
        <f>INSTRUCTIONS!C3</f>
        <v>CONTRACTOR NAME:</v>
      </c>
      <c r="E2" s="472"/>
      <c r="F2" s="472"/>
      <c r="G2" s="79" t="str">
        <f>IF(ISBLANK(INSTRUCTIONS!F3),"Please update the INSTRUCTIONS tab.",INSTRUCTIONS!F3)</f>
        <v>Please update the INSTRUCTIONS tab.</v>
      </c>
    </row>
    <row r="3" spans="1:7" s="78" customFormat="1" ht="15">
      <c r="A3" s="488"/>
      <c r="B3" s="488"/>
      <c r="C3" s="489"/>
      <c r="D3" s="476" t="str">
        <f>INSTRUCTIONS!C4</f>
        <v>PRINCIPAL POC: </v>
      </c>
      <c r="E3" s="477"/>
      <c r="F3" s="477"/>
      <c r="G3" s="263" t="str">
        <f>IF(ISBLANK(INSTRUCTIONS!F4),"Please update the INSTRUCTIONS tab.",INSTRUCTIONS!F4)</f>
        <v>Please update the INSTRUCTIONS tab.</v>
      </c>
    </row>
    <row r="4" spans="1:7" s="78" customFormat="1" ht="15.75" thickBot="1">
      <c r="A4" s="490"/>
      <c r="B4" s="490"/>
      <c r="C4" s="491"/>
      <c r="D4" s="478" t="str">
        <f>INSTRUCTIONS!C6</f>
        <v>REVISION DATE:</v>
      </c>
      <c r="E4" s="479"/>
      <c r="F4" s="479"/>
      <c r="G4" s="264" t="str">
        <f>IF(ISBLANK(INSTRUCTIONS!F6),"Please update the INSTRUCTIONS tab.",INSTRUCTIONS!F6)</f>
        <v>Please update the INSTRUCTIONS tab.</v>
      </c>
    </row>
    <row r="5" spans="1:7" s="78" customFormat="1" ht="12.75">
      <c r="A5" s="530" t="s">
        <v>1521</v>
      </c>
      <c r="B5" s="531"/>
      <c r="C5" s="531"/>
      <c r="D5" s="531"/>
      <c r="E5" s="531"/>
      <c r="F5" s="531"/>
      <c r="G5" s="532"/>
    </row>
    <row r="6" spans="1:7" s="78" customFormat="1" ht="13.5" thickBot="1">
      <c r="A6" s="518" t="s">
        <v>198</v>
      </c>
      <c r="B6" s="519"/>
      <c r="C6" s="519"/>
      <c r="D6" s="519"/>
      <c r="E6" s="519"/>
      <c r="F6" s="519"/>
      <c r="G6" s="520"/>
    </row>
    <row r="7" spans="1:7" s="220" customFormat="1" ht="12.75">
      <c r="A7" s="413" t="s">
        <v>209</v>
      </c>
      <c r="B7" s="414" t="s">
        <v>25</v>
      </c>
      <c r="C7" s="414" t="s">
        <v>26</v>
      </c>
      <c r="D7" s="414" t="s">
        <v>1320</v>
      </c>
      <c r="E7" s="414" t="s">
        <v>28</v>
      </c>
      <c r="F7" s="414" t="s">
        <v>210</v>
      </c>
      <c r="G7" s="415" t="s">
        <v>30</v>
      </c>
    </row>
    <row r="8" spans="1:11" s="220" customFormat="1" ht="12.75">
      <c r="A8" s="35">
        <v>1</v>
      </c>
      <c r="B8" s="46"/>
      <c r="C8" s="52" t="s">
        <v>122</v>
      </c>
      <c r="D8" s="246"/>
      <c r="E8" s="34" t="s">
        <v>32</v>
      </c>
      <c r="F8" s="34">
        <f>A8*D8</f>
        <v>0</v>
      </c>
      <c r="G8" s="189"/>
      <c r="I8" s="220">
        <f>IF(ISBLANK(D8),0,IF(F8=0,0,1))</f>
        <v>0</v>
      </c>
      <c r="K8" s="388">
        <f>F8</f>
        <v>0</v>
      </c>
    </row>
    <row r="9" spans="1:10" s="220" customFormat="1" ht="12.75">
      <c r="A9" s="35">
        <v>1</v>
      </c>
      <c r="B9" s="46"/>
      <c r="C9" s="54" t="s">
        <v>123</v>
      </c>
      <c r="D9" s="246"/>
      <c r="E9" s="34" t="s">
        <v>32</v>
      </c>
      <c r="F9" s="34">
        <f>A9*D9</f>
        <v>0</v>
      </c>
      <c r="G9" s="189"/>
      <c r="H9" s="220">
        <f aca="true" t="shared" si="0" ref="H9:H62">IF(ISBLANK(D9),0,IF(F9=0,0,1))</f>
        <v>0</v>
      </c>
      <c r="J9" s="388">
        <f aca="true" t="shared" si="1" ref="J9:J62">F9</f>
        <v>0</v>
      </c>
    </row>
    <row r="10" spans="1:10" s="166" customFormat="1" ht="12.75">
      <c r="A10" s="35">
        <v>1</v>
      </c>
      <c r="B10" s="46"/>
      <c r="C10" s="54" t="s">
        <v>375</v>
      </c>
      <c r="D10" s="246"/>
      <c r="E10" s="34" t="s">
        <v>32</v>
      </c>
      <c r="F10" s="34">
        <f>A10*D10</f>
        <v>0</v>
      </c>
      <c r="G10" s="189"/>
      <c r="H10" s="220">
        <f t="shared" si="0"/>
        <v>0</v>
      </c>
      <c r="J10" s="388">
        <f t="shared" si="1"/>
        <v>0</v>
      </c>
    </row>
    <row r="11" spans="1:10" s="220" customFormat="1" ht="12.75">
      <c r="A11" s="35">
        <v>1</v>
      </c>
      <c r="B11" s="46"/>
      <c r="C11" s="54" t="s">
        <v>376</v>
      </c>
      <c r="D11" s="246"/>
      <c r="E11" s="34" t="s">
        <v>32</v>
      </c>
      <c r="F11" s="34">
        <f>A11*D11</f>
        <v>0</v>
      </c>
      <c r="G11" s="189"/>
      <c r="H11" s="220">
        <f t="shared" si="0"/>
        <v>0</v>
      </c>
      <c r="J11" s="388">
        <f t="shared" si="1"/>
        <v>0</v>
      </c>
    </row>
    <row r="12" spans="1:10" s="220" customFormat="1" ht="12.75">
      <c r="A12" s="35">
        <v>1</v>
      </c>
      <c r="B12" s="46"/>
      <c r="C12" s="54" t="s">
        <v>377</v>
      </c>
      <c r="D12" s="246"/>
      <c r="E12" s="34" t="s">
        <v>32</v>
      </c>
      <c r="F12" s="34">
        <f>A12*D12</f>
        <v>0</v>
      </c>
      <c r="G12" s="189"/>
      <c r="H12" s="220">
        <f t="shared" si="0"/>
        <v>0</v>
      </c>
      <c r="J12" s="388">
        <f t="shared" si="1"/>
        <v>0</v>
      </c>
    </row>
    <row r="13" spans="1:10" s="220" customFormat="1" ht="12.75">
      <c r="A13" s="35">
        <v>1</v>
      </c>
      <c r="B13" s="46"/>
      <c r="C13" s="54" t="s">
        <v>1574</v>
      </c>
      <c r="D13" s="197"/>
      <c r="E13" s="34" t="s">
        <v>32</v>
      </c>
      <c r="F13" s="34">
        <f aca="true" t="shared" si="2" ref="F13:F21">A13*D13</f>
        <v>0</v>
      </c>
      <c r="G13" s="189"/>
      <c r="H13" s="220">
        <f t="shared" si="0"/>
        <v>0</v>
      </c>
      <c r="J13" s="388">
        <f t="shared" si="1"/>
        <v>0</v>
      </c>
    </row>
    <row r="14" spans="1:10" s="220" customFormat="1" ht="12.75">
      <c r="A14" s="35">
        <v>1</v>
      </c>
      <c r="B14" s="46"/>
      <c r="C14" s="54" t="s">
        <v>1575</v>
      </c>
      <c r="D14" s="197"/>
      <c r="E14" s="34" t="s">
        <v>32</v>
      </c>
      <c r="F14" s="34">
        <f t="shared" si="2"/>
        <v>0</v>
      </c>
      <c r="G14" s="189"/>
      <c r="H14" s="220">
        <f t="shared" si="0"/>
        <v>0</v>
      </c>
      <c r="J14" s="388">
        <f t="shared" si="1"/>
        <v>0</v>
      </c>
    </row>
    <row r="15" spans="1:10" s="220" customFormat="1" ht="12.75">
      <c r="A15" s="35">
        <v>1</v>
      </c>
      <c r="B15" s="46"/>
      <c r="C15" s="54" t="s">
        <v>1576</v>
      </c>
      <c r="D15" s="197"/>
      <c r="E15" s="34" t="s">
        <v>32</v>
      </c>
      <c r="F15" s="34">
        <f t="shared" si="2"/>
        <v>0</v>
      </c>
      <c r="G15" s="189"/>
      <c r="H15" s="220">
        <f t="shared" si="0"/>
        <v>0</v>
      </c>
      <c r="J15" s="388">
        <f t="shared" si="1"/>
        <v>0</v>
      </c>
    </row>
    <row r="16" spans="1:11" s="220" customFormat="1" ht="12.75">
      <c r="A16" s="35">
        <v>1</v>
      </c>
      <c r="B16" s="46"/>
      <c r="C16" s="52" t="s">
        <v>1577</v>
      </c>
      <c r="D16" s="197"/>
      <c r="E16" s="34" t="s">
        <v>32</v>
      </c>
      <c r="F16" s="34">
        <f t="shared" si="2"/>
        <v>0</v>
      </c>
      <c r="G16" s="189"/>
      <c r="I16" s="220">
        <f>IF(ISBLANK(D16),0,IF(F16=0,0,1))</f>
        <v>0</v>
      </c>
      <c r="K16" s="388">
        <f>F16</f>
        <v>0</v>
      </c>
    </row>
    <row r="17" spans="1:10" s="220" customFormat="1" ht="12.75">
      <c r="A17" s="35">
        <v>1</v>
      </c>
      <c r="B17" s="46"/>
      <c r="C17" s="54" t="s">
        <v>1578</v>
      </c>
      <c r="D17" s="197"/>
      <c r="E17" s="34" t="s">
        <v>32</v>
      </c>
      <c r="F17" s="34">
        <f t="shared" si="2"/>
        <v>0</v>
      </c>
      <c r="G17" s="189"/>
      <c r="H17" s="220">
        <f t="shared" si="0"/>
        <v>0</v>
      </c>
      <c r="J17" s="388">
        <f t="shared" si="1"/>
        <v>0</v>
      </c>
    </row>
    <row r="18" spans="1:11" s="239" customFormat="1" ht="12.75">
      <c r="A18" s="35">
        <v>1</v>
      </c>
      <c r="B18" s="46"/>
      <c r="C18" s="52" t="s">
        <v>378</v>
      </c>
      <c r="D18" s="197"/>
      <c r="E18" s="34" t="s">
        <v>32</v>
      </c>
      <c r="F18" s="34">
        <f t="shared" si="2"/>
        <v>0</v>
      </c>
      <c r="G18" s="238"/>
      <c r="I18" s="220">
        <f>IF(ISBLANK(D18),0,IF(F18=0,0,1))</f>
        <v>0</v>
      </c>
      <c r="K18" s="388">
        <f>F18</f>
        <v>0</v>
      </c>
    </row>
    <row r="19" spans="1:10" s="239" customFormat="1" ht="12.75">
      <c r="A19" s="35">
        <v>1</v>
      </c>
      <c r="B19" s="46"/>
      <c r="C19" s="54" t="s">
        <v>379</v>
      </c>
      <c r="D19" s="197"/>
      <c r="E19" s="34" t="s">
        <v>32</v>
      </c>
      <c r="F19" s="34">
        <f t="shared" si="2"/>
        <v>0</v>
      </c>
      <c r="G19" s="238"/>
      <c r="H19" s="220">
        <f t="shared" si="0"/>
        <v>0</v>
      </c>
      <c r="J19" s="388">
        <f t="shared" si="1"/>
        <v>0</v>
      </c>
    </row>
    <row r="20" spans="1:11" s="239" customFormat="1" ht="12.75">
      <c r="A20" s="35">
        <v>1</v>
      </c>
      <c r="B20" s="46"/>
      <c r="C20" s="52" t="s">
        <v>380</v>
      </c>
      <c r="D20" s="197"/>
      <c r="E20" s="34" t="s">
        <v>32</v>
      </c>
      <c r="F20" s="34">
        <f t="shared" si="2"/>
        <v>0</v>
      </c>
      <c r="G20" s="238"/>
      <c r="I20" s="220">
        <f>IF(ISBLANK(D20),0,IF(F20=0,0,1))</f>
        <v>0</v>
      </c>
      <c r="K20" s="388">
        <f>F20</f>
        <v>0</v>
      </c>
    </row>
    <row r="21" spans="1:10" s="239" customFormat="1" ht="12.75">
      <c r="A21" s="35">
        <v>1</v>
      </c>
      <c r="B21" s="46"/>
      <c r="C21" s="54" t="s">
        <v>381</v>
      </c>
      <c r="D21" s="197"/>
      <c r="E21" s="34" t="s">
        <v>32</v>
      </c>
      <c r="F21" s="34">
        <f t="shared" si="2"/>
        <v>0</v>
      </c>
      <c r="G21" s="238"/>
      <c r="H21" s="220">
        <f t="shared" si="0"/>
        <v>0</v>
      </c>
      <c r="J21" s="388">
        <f t="shared" si="1"/>
        <v>0</v>
      </c>
    </row>
    <row r="22" spans="1:10" s="220" customFormat="1" ht="12.75">
      <c r="A22" s="35">
        <v>1</v>
      </c>
      <c r="B22" s="46"/>
      <c r="C22" s="54" t="s">
        <v>1579</v>
      </c>
      <c r="D22" s="197"/>
      <c r="E22" s="34" t="s">
        <v>32</v>
      </c>
      <c r="F22" s="34">
        <f aca="true" t="shared" si="3" ref="F22:F27">A22*D22</f>
        <v>0</v>
      </c>
      <c r="G22" s="189"/>
      <c r="H22" s="220">
        <f t="shared" si="0"/>
        <v>0</v>
      </c>
      <c r="J22" s="388">
        <f t="shared" si="1"/>
        <v>0</v>
      </c>
    </row>
    <row r="23" spans="1:11" s="220" customFormat="1" ht="12.75">
      <c r="A23" s="35">
        <v>1</v>
      </c>
      <c r="B23" s="46"/>
      <c r="C23" s="52" t="s">
        <v>1580</v>
      </c>
      <c r="D23" s="197"/>
      <c r="E23" s="34" t="s">
        <v>32</v>
      </c>
      <c r="F23" s="34">
        <f t="shared" si="3"/>
        <v>0</v>
      </c>
      <c r="G23" s="189"/>
      <c r="I23" s="220">
        <f>IF(ISBLANK(D23),0,IF(F23=0,0,1))</f>
        <v>0</v>
      </c>
      <c r="K23" s="388">
        <f>F23</f>
        <v>0</v>
      </c>
    </row>
    <row r="24" spans="1:10" s="220" customFormat="1" ht="12.75">
      <c r="A24" s="35">
        <v>1</v>
      </c>
      <c r="B24" s="46"/>
      <c r="C24" s="54" t="s">
        <v>1581</v>
      </c>
      <c r="D24" s="197"/>
      <c r="E24" s="34" t="s">
        <v>32</v>
      </c>
      <c r="F24" s="34">
        <f t="shared" si="3"/>
        <v>0</v>
      </c>
      <c r="G24" s="189"/>
      <c r="H24" s="220">
        <f t="shared" si="0"/>
        <v>0</v>
      </c>
      <c r="J24" s="388">
        <f t="shared" si="1"/>
        <v>0</v>
      </c>
    </row>
    <row r="25" spans="1:10" s="220" customFormat="1" ht="12.75">
      <c r="A25" s="35">
        <v>1</v>
      </c>
      <c r="B25" s="46"/>
      <c r="C25" s="54" t="s">
        <v>1582</v>
      </c>
      <c r="D25" s="197"/>
      <c r="E25" s="34" t="s">
        <v>32</v>
      </c>
      <c r="F25" s="34">
        <f t="shared" si="3"/>
        <v>0</v>
      </c>
      <c r="G25" s="189"/>
      <c r="H25" s="220">
        <f t="shared" si="0"/>
        <v>0</v>
      </c>
      <c r="J25" s="388">
        <f t="shared" si="1"/>
        <v>0</v>
      </c>
    </row>
    <row r="26" spans="1:10" s="220" customFormat="1" ht="12.75">
      <c r="A26" s="35">
        <v>1</v>
      </c>
      <c r="B26" s="46"/>
      <c r="C26" s="54" t="s">
        <v>1583</v>
      </c>
      <c r="D26" s="197"/>
      <c r="E26" s="34" t="s">
        <v>32</v>
      </c>
      <c r="F26" s="34">
        <f t="shared" si="3"/>
        <v>0</v>
      </c>
      <c r="G26" s="189"/>
      <c r="H26" s="220">
        <f t="shared" si="0"/>
        <v>0</v>
      </c>
      <c r="J26" s="388">
        <f t="shared" si="1"/>
        <v>0</v>
      </c>
    </row>
    <row r="27" spans="1:10" s="220" customFormat="1" ht="12.75">
      <c r="A27" s="35">
        <v>1</v>
      </c>
      <c r="B27" s="46"/>
      <c r="C27" s="54" t="s">
        <v>1584</v>
      </c>
      <c r="D27" s="197"/>
      <c r="E27" s="34" t="s">
        <v>32</v>
      </c>
      <c r="F27" s="34">
        <f t="shared" si="3"/>
        <v>0</v>
      </c>
      <c r="G27" s="189"/>
      <c r="H27" s="220">
        <f t="shared" si="0"/>
        <v>0</v>
      </c>
      <c r="J27" s="388">
        <f t="shared" si="1"/>
        <v>0</v>
      </c>
    </row>
    <row r="28" spans="1:10" s="220" customFormat="1" ht="12.75">
      <c r="A28" s="35">
        <v>1</v>
      </c>
      <c r="B28" s="46"/>
      <c r="C28" s="54" t="s">
        <v>382</v>
      </c>
      <c r="D28" s="197"/>
      <c r="E28" s="34" t="s">
        <v>32</v>
      </c>
      <c r="F28" s="34">
        <f aca="true" t="shared" si="4" ref="F28:F46">A28*D28</f>
        <v>0</v>
      </c>
      <c r="G28" s="189"/>
      <c r="H28" s="220">
        <f t="shared" si="0"/>
        <v>0</v>
      </c>
      <c r="J28" s="388">
        <f t="shared" si="1"/>
        <v>0</v>
      </c>
    </row>
    <row r="29" spans="1:11" s="220" customFormat="1" ht="12.75">
      <c r="A29" s="35">
        <v>1</v>
      </c>
      <c r="B29" s="46"/>
      <c r="C29" s="52" t="s">
        <v>383</v>
      </c>
      <c r="D29" s="197"/>
      <c r="E29" s="34" t="s">
        <v>32</v>
      </c>
      <c r="F29" s="34">
        <f t="shared" si="4"/>
        <v>0</v>
      </c>
      <c r="G29" s="189"/>
      <c r="I29" s="220">
        <f>IF(ISBLANK(D29),0,IF(F29=0,0,1))</f>
        <v>0</v>
      </c>
      <c r="K29" s="388">
        <f>F29</f>
        <v>0</v>
      </c>
    </row>
    <row r="30" spans="1:10" s="220" customFormat="1" ht="12.75">
      <c r="A30" s="35">
        <v>1</v>
      </c>
      <c r="B30" s="46"/>
      <c r="C30" s="54" t="s">
        <v>384</v>
      </c>
      <c r="D30" s="197"/>
      <c r="E30" s="34" t="s">
        <v>32</v>
      </c>
      <c r="F30" s="34">
        <f t="shared" si="4"/>
        <v>0</v>
      </c>
      <c r="G30" s="189"/>
      <c r="H30" s="220">
        <f t="shared" si="0"/>
        <v>0</v>
      </c>
      <c r="J30" s="388">
        <f t="shared" si="1"/>
        <v>0</v>
      </c>
    </row>
    <row r="31" spans="1:10" s="220" customFormat="1" ht="12.75">
      <c r="A31" s="35">
        <v>1</v>
      </c>
      <c r="B31" s="46"/>
      <c r="C31" s="54" t="s">
        <v>385</v>
      </c>
      <c r="D31" s="197"/>
      <c r="E31" s="34" t="s">
        <v>32</v>
      </c>
      <c r="F31" s="34">
        <f t="shared" si="4"/>
        <v>0</v>
      </c>
      <c r="G31" s="189"/>
      <c r="H31" s="220">
        <f t="shared" si="0"/>
        <v>0</v>
      </c>
      <c r="J31" s="388">
        <f t="shared" si="1"/>
        <v>0</v>
      </c>
    </row>
    <row r="32" spans="1:10" s="220" customFormat="1" ht="12.75">
      <c r="A32" s="35">
        <v>1</v>
      </c>
      <c r="B32" s="46"/>
      <c r="C32" s="54" t="s">
        <v>386</v>
      </c>
      <c r="D32" s="197"/>
      <c r="E32" s="34" t="s">
        <v>32</v>
      </c>
      <c r="F32" s="34">
        <f t="shared" si="4"/>
        <v>0</v>
      </c>
      <c r="G32" s="189"/>
      <c r="H32" s="220">
        <f t="shared" si="0"/>
        <v>0</v>
      </c>
      <c r="J32" s="388">
        <f t="shared" si="1"/>
        <v>0</v>
      </c>
    </row>
    <row r="33" spans="1:10" s="220" customFormat="1" ht="12.75">
      <c r="A33" s="35">
        <v>1</v>
      </c>
      <c r="B33" s="46"/>
      <c r="C33" s="54" t="s">
        <v>387</v>
      </c>
      <c r="D33" s="197"/>
      <c r="E33" s="34" t="s">
        <v>32</v>
      </c>
      <c r="F33" s="34">
        <f t="shared" si="4"/>
        <v>0</v>
      </c>
      <c r="G33" s="189"/>
      <c r="H33" s="220">
        <f t="shared" si="0"/>
        <v>0</v>
      </c>
      <c r="J33" s="388">
        <f t="shared" si="1"/>
        <v>0</v>
      </c>
    </row>
    <row r="34" spans="1:10" s="220" customFormat="1" ht="12.75">
      <c r="A34" s="35">
        <v>1</v>
      </c>
      <c r="B34" s="46"/>
      <c r="C34" s="54" t="s">
        <v>388</v>
      </c>
      <c r="D34" s="197"/>
      <c r="E34" s="34" t="s">
        <v>32</v>
      </c>
      <c r="F34" s="34">
        <f t="shared" si="4"/>
        <v>0</v>
      </c>
      <c r="G34" s="189"/>
      <c r="H34" s="220">
        <f t="shared" si="0"/>
        <v>0</v>
      </c>
      <c r="J34" s="388">
        <f t="shared" si="1"/>
        <v>0</v>
      </c>
    </row>
    <row r="35" spans="1:11" s="220" customFormat="1" ht="12.75">
      <c r="A35" s="35">
        <v>1</v>
      </c>
      <c r="B35" s="46"/>
      <c r="C35" s="52" t="s">
        <v>389</v>
      </c>
      <c r="D35" s="197"/>
      <c r="E35" s="34" t="s">
        <v>32</v>
      </c>
      <c r="F35" s="34">
        <f t="shared" si="4"/>
        <v>0</v>
      </c>
      <c r="G35" s="189"/>
      <c r="I35" s="220">
        <f>IF(ISBLANK(D35),0,IF(F35=0,0,1))</f>
        <v>0</v>
      </c>
      <c r="K35" s="388">
        <f>F35</f>
        <v>0</v>
      </c>
    </row>
    <row r="36" spans="1:10" s="220" customFormat="1" ht="12.75">
      <c r="A36" s="35">
        <v>1</v>
      </c>
      <c r="B36" s="46"/>
      <c r="C36" s="54" t="s">
        <v>390</v>
      </c>
      <c r="D36" s="197"/>
      <c r="E36" s="34" t="s">
        <v>32</v>
      </c>
      <c r="F36" s="34">
        <f t="shared" si="4"/>
        <v>0</v>
      </c>
      <c r="G36" s="189"/>
      <c r="H36" s="220">
        <f t="shared" si="0"/>
        <v>0</v>
      </c>
      <c r="J36" s="388">
        <f t="shared" si="1"/>
        <v>0</v>
      </c>
    </row>
    <row r="37" spans="1:10" s="220" customFormat="1" ht="12.75">
      <c r="A37" s="35">
        <v>1</v>
      </c>
      <c r="B37" s="46"/>
      <c r="C37" s="54" t="s">
        <v>391</v>
      </c>
      <c r="D37" s="197"/>
      <c r="E37" s="34" t="s">
        <v>32</v>
      </c>
      <c r="F37" s="34">
        <f t="shared" si="4"/>
        <v>0</v>
      </c>
      <c r="G37" s="189"/>
      <c r="H37" s="220">
        <f t="shared" si="0"/>
        <v>0</v>
      </c>
      <c r="J37" s="388">
        <f t="shared" si="1"/>
        <v>0</v>
      </c>
    </row>
    <row r="38" spans="1:10" s="220" customFormat="1" ht="12.75">
      <c r="A38" s="35">
        <v>1</v>
      </c>
      <c r="B38" s="46"/>
      <c r="C38" s="54" t="s">
        <v>392</v>
      </c>
      <c r="D38" s="197"/>
      <c r="E38" s="34" t="s">
        <v>32</v>
      </c>
      <c r="F38" s="34">
        <f t="shared" si="4"/>
        <v>0</v>
      </c>
      <c r="G38" s="189"/>
      <c r="H38" s="220">
        <f t="shared" si="0"/>
        <v>0</v>
      </c>
      <c r="J38" s="388">
        <f t="shared" si="1"/>
        <v>0</v>
      </c>
    </row>
    <row r="39" spans="1:11" s="220" customFormat="1" ht="12.75">
      <c r="A39" s="35">
        <v>1</v>
      </c>
      <c r="B39" s="46"/>
      <c r="C39" s="52" t="s">
        <v>393</v>
      </c>
      <c r="D39" s="197"/>
      <c r="E39" s="34" t="s">
        <v>32</v>
      </c>
      <c r="F39" s="34">
        <f t="shared" si="4"/>
        <v>0</v>
      </c>
      <c r="G39" s="189"/>
      <c r="I39" s="220">
        <f>IF(ISBLANK(D39),0,IF(F39=0,0,1))</f>
        <v>0</v>
      </c>
      <c r="K39" s="388">
        <f>F39</f>
        <v>0</v>
      </c>
    </row>
    <row r="40" spans="1:10" s="220" customFormat="1" ht="12.75">
      <c r="A40" s="35">
        <v>1</v>
      </c>
      <c r="B40" s="46"/>
      <c r="C40" s="54" t="s">
        <v>394</v>
      </c>
      <c r="D40" s="197"/>
      <c r="E40" s="34" t="s">
        <v>32</v>
      </c>
      <c r="F40" s="34">
        <f t="shared" si="4"/>
        <v>0</v>
      </c>
      <c r="G40" s="189"/>
      <c r="H40" s="220">
        <f t="shared" si="0"/>
        <v>0</v>
      </c>
      <c r="J40" s="388">
        <f t="shared" si="1"/>
        <v>0</v>
      </c>
    </row>
    <row r="41" spans="1:10" s="220" customFormat="1" ht="12.75">
      <c r="A41" s="35">
        <v>1</v>
      </c>
      <c r="B41" s="46"/>
      <c r="C41" s="54" t="s">
        <v>395</v>
      </c>
      <c r="D41" s="197"/>
      <c r="E41" s="34" t="s">
        <v>32</v>
      </c>
      <c r="F41" s="34">
        <f t="shared" si="4"/>
        <v>0</v>
      </c>
      <c r="G41" s="189"/>
      <c r="H41" s="220">
        <f t="shared" si="0"/>
        <v>0</v>
      </c>
      <c r="J41" s="388">
        <f t="shared" si="1"/>
        <v>0</v>
      </c>
    </row>
    <row r="42" spans="1:10" s="220" customFormat="1" ht="12.75">
      <c r="A42" s="35">
        <v>1</v>
      </c>
      <c r="B42" s="46"/>
      <c r="C42" s="54" t="s">
        <v>396</v>
      </c>
      <c r="D42" s="197"/>
      <c r="E42" s="34" t="s">
        <v>32</v>
      </c>
      <c r="F42" s="34">
        <f t="shared" si="4"/>
        <v>0</v>
      </c>
      <c r="G42" s="189"/>
      <c r="H42" s="220">
        <f t="shared" si="0"/>
        <v>0</v>
      </c>
      <c r="J42" s="388">
        <f t="shared" si="1"/>
        <v>0</v>
      </c>
    </row>
    <row r="43" spans="1:10" s="220" customFormat="1" ht="12.75">
      <c r="A43" s="35">
        <v>1</v>
      </c>
      <c r="B43" s="46"/>
      <c r="C43" s="54" t="s">
        <v>397</v>
      </c>
      <c r="D43" s="197"/>
      <c r="E43" s="34" t="s">
        <v>32</v>
      </c>
      <c r="F43" s="34">
        <f t="shared" si="4"/>
        <v>0</v>
      </c>
      <c r="G43" s="189"/>
      <c r="H43" s="220">
        <f t="shared" si="0"/>
        <v>0</v>
      </c>
      <c r="J43" s="388">
        <f t="shared" si="1"/>
        <v>0</v>
      </c>
    </row>
    <row r="44" spans="1:11" s="220" customFormat="1" ht="12.75">
      <c r="A44" s="35">
        <v>1</v>
      </c>
      <c r="B44" s="46"/>
      <c r="C44" s="52" t="s">
        <v>398</v>
      </c>
      <c r="D44" s="197"/>
      <c r="E44" s="34" t="s">
        <v>32</v>
      </c>
      <c r="F44" s="34">
        <f t="shared" si="4"/>
        <v>0</v>
      </c>
      <c r="G44" s="189"/>
      <c r="I44" s="220">
        <f>IF(ISBLANK(D44),0,IF(F44=0,0,1))</f>
        <v>0</v>
      </c>
      <c r="K44" s="388">
        <f>F44</f>
        <v>0</v>
      </c>
    </row>
    <row r="45" spans="1:10" s="220" customFormat="1" ht="12.75">
      <c r="A45" s="35">
        <v>1</v>
      </c>
      <c r="B45" s="46"/>
      <c r="C45" s="54" t="s">
        <v>399</v>
      </c>
      <c r="D45" s="197"/>
      <c r="E45" s="34" t="s">
        <v>32</v>
      </c>
      <c r="F45" s="34">
        <f t="shared" si="4"/>
        <v>0</v>
      </c>
      <c r="G45" s="189"/>
      <c r="H45" s="220">
        <f t="shared" si="0"/>
        <v>0</v>
      </c>
      <c r="J45" s="388">
        <f t="shared" si="1"/>
        <v>0</v>
      </c>
    </row>
    <row r="46" spans="1:10" s="220" customFormat="1" ht="12.75">
      <c r="A46" s="35">
        <v>1</v>
      </c>
      <c r="B46" s="46"/>
      <c r="C46" s="54" t="s">
        <v>400</v>
      </c>
      <c r="D46" s="197"/>
      <c r="E46" s="34" t="s">
        <v>32</v>
      </c>
      <c r="F46" s="34">
        <f t="shared" si="4"/>
        <v>0</v>
      </c>
      <c r="G46" s="189"/>
      <c r="H46" s="220">
        <f t="shared" si="0"/>
        <v>0</v>
      </c>
      <c r="J46" s="388">
        <f t="shared" si="1"/>
        <v>0</v>
      </c>
    </row>
    <row r="47" spans="1:11" s="220" customFormat="1" ht="12.75">
      <c r="A47" s="35">
        <v>1</v>
      </c>
      <c r="B47" s="46"/>
      <c r="C47" s="52" t="s">
        <v>401</v>
      </c>
      <c r="D47" s="197"/>
      <c r="E47" s="34" t="s">
        <v>32</v>
      </c>
      <c r="F47" s="34">
        <f>A47*D47</f>
        <v>0</v>
      </c>
      <c r="G47" s="189"/>
      <c r="I47" s="220">
        <f>IF(ISBLANK(D47),0,IF(F47=0,0,1))</f>
        <v>0</v>
      </c>
      <c r="K47" s="388">
        <f>F47</f>
        <v>0</v>
      </c>
    </row>
    <row r="48" spans="1:11" s="220" customFormat="1" ht="12.75">
      <c r="A48" s="35">
        <v>1</v>
      </c>
      <c r="B48" s="46"/>
      <c r="C48" s="52" t="s">
        <v>402</v>
      </c>
      <c r="D48" s="197"/>
      <c r="E48" s="34" t="s">
        <v>32</v>
      </c>
      <c r="F48" s="34">
        <f>A48*D48</f>
        <v>0</v>
      </c>
      <c r="G48" s="189"/>
      <c r="I48" s="220">
        <f>IF(ISBLANK(D48),0,IF(F48=0,0,1))</f>
        <v>0</v>
      </c>
      <c r="K48" s="388">
        <f>F48</f>
        <v>0</v>
      </c>
    </row>
    <row r="49" spans="1:10" s="220" customFormat="1" ht="25.5">
      <c r="A49" s="35">
        <v>1</v>
      </c>
      <c r="B49" s="46"/>
      <c r="C49" s="53" t="s">
        <v>403</v>
      </c>
      <c r="D49" s="197"/>
      <c r="E49" s="34" t="s">
        <v>32</v>
      </c>
      <c r="F49" s="34">
        <f>A49*D49</f>
        <v>0</v>
      </c>
      <c r="G49" s="189"/>
      <c r="H49" s="220">
        <f t="shared" si="0"/>
        <v>0</v>
      </c>
      <c r="J49" s="388">
        <f t="shared" si="1"/>
        <v>0</v>
      </c>
    </row>
    <row r="50" spans="1:11" s="220" customFormat="1" ht="12.75">
      <c r="A50" s="35">
        <v>1</v>
      </c>
      <c r="B50" s="46"/>
      <c r="C50" s="52" t="s">
        <v>404</v>
      </c>
      <c r="D50" s="197"/>
      <c r="E50" s="34" t="s">
        <v>32</v>
      </c>
      <c r="F50" s="34">
        <f aca="true" t="shared" si="5" ref="F50:F62">A50*D50</f>
        <v>0</v>
      </c>
      <c r="G50" s="189"/>
      <c r="I50" s="220">
        <f>IF(ISBLANK(D50),0,IF(F50=0,0,1))</f>
        <v>0</v>
      </c>
      <c r="K50" s="388">
        <f>F50</f>
        <v>0</v>
      </c>
    </row>
    <row r="51" spans="1:10" s="220" customFormat="1" ht="12.75">
      <c r="A51" s="35">
        <v>1</v>
      </c>
      <c r="B51" s="46"/>
      <c r="C51" s="54" t="s">
        <v>405</v>
      </c>
      <c r="D51" s="197"/>
      <c r="E51" s="34" t="s">
        <v>32</v>
      </c>
      <c r="F51" s="34">
        <f t="shared" si="5"/>
        <v>0</v>
      </c>
      <c r="G51" s="189"/>
      <c r="H51" s="220">
        <f t="shared" si="0"/>
        <v>0</v>
      </c>
      <c r="J51" s="388">
        <f t="shared" si="1"/>
        <v>0</v>
      </c>
    </row>
    <row r="52" spans="1:11" s="220" customFormat="1" ht="12.75">
      <c r="A52" s="35">
        <v>1</v>
      </c>
      <c r="B52" s="46"/>
      <c r="C52" s="52" t="s">
        <v>406</v>
      </c>
      <c r="D52" s="197"/>
      <c r="E52" s="34" t="s">
        <v>32</v>
      </c>
      <c r="F52" s="34">
        <f t="shared" si="5"/>
        <v>0</v>
      </c>
      <c r="G52" s="189"/>
      <c r="I52" s="220">
        <f>IF(ISBLANK(D52),0,IF(F52=0,0,1))</f>
        <v>0</v>
      </c>
      <c r="K52" s="388">
        <f>F52</f>
        <v>0</v>
      </c>
    </row>
    <row r="53" spans="1:10" s="220" customFormat="1" ht="12.75">
      <c r="A53" s="35">
        <v>1</v>
      </c>
      <c r="B53" s="46"/>
      <c r="C53" s="54" t="s">
        <v>407</v>
      </c>
      <c r="D53" s="197"/>
      <c r="E53" s="34" t="s">
        <v>32</v>
      </c>
      <c r="F53" s="34">
        <f t="shared" si="5"/>
        <v>0</v>
      </c>
      <c r="G53" s="189"/>
      <c r="H53" s="220">
        <f t="shared" si="0"/>
        <v>0</v>
      </c>
      <c r="J53" s="388">
        <f t="shared" si="1"/>
        <v>0</v>
      </c>
    </row>
    <row r="54" spans="1:10" s="220" customFormat="1" ht="12.75">
      <c r="A54" s="35">
        <v>1</v>
      </c>
      <c r="B54" s="46"/>
      <c r="C54" s="54" t="s">
        <v>408</v>
      </c>
      <c r="D54" s="197"/>
      <c r="E54" s="34" t="s">
        <v>32</v>
      </c>
      <c r="F54" s="34">
        <f t="shared" si="5"/>
        <v>0</v>
      </c>
      <c r="G54" s="189"/>
      <c r="H54" s="220">
        <f t="shared" si="0"/>
        <v>0</v>
      </c>
      <c r="J54" s="388">
        <f t="shared" si="1"/>
        <v>0</v>
      </c>
    </row>
    <row r="55" spans="1:10" s="220" customFormat="1" ht="12.75">
      <c r="A55" s="35">
        <v>1</v>
      </c>
      <c r="B55" s="46"/>
      <c r="C55" s="54" t="s">
        <v>409</v>
      </c>
      <c r="D55" s="197"/>
      <c r="E55" s="34" t="s">
        <v>32</v>
      </c>
      <c r="F55" s="34">
        <f t="shared" si="5"/>
        <v>0</v>
      </c>
      <c r="G55" s="189"/>
      <c r="H55" s="220">
        <f t="shared" si="0"/>
        <v>0</v>
      </c>
      <c r="J55" s="388">
        <f t="shared" si="1"/>
        <v>0</v>
      </c>
    </row>
    <row r="56" spans="1:10" s="220" customFormat="1" ht="12.75">
      <c r="A56" s="35">
        <v>1</v>
      </c>
      <c r="B56" s="46"/>
      <c r="C56" s="54" t="s">
        <v>410</v>
      </c>
      <c r="D56" s="197"/>
      <c r="E56" s="34" t="s">
        <v>32</v>
      </c>
      <c r="F56" s="34">
        <f t="shared" si="5"/>
        <v>0</v>
      </c>
      <c r="G56" s="189"/>
      <c r="H56" s="220">
        <f t="shared" si="0"/>
        <v>0</v>
      </c>
      <c r="J56" s="388">
        <f t="shared" si="1"/>
        <v>0</v>
      </c>
    </row>
    <row r="57" spans="1:10" s="220" customFormat="1" ht="12.75">
      <c r="A57" s="35">
        <v>1</v>
      </c>
      <c r="B57" s="46"/>
      <c r="C57" s="54" t="s">
        <v>411</v>
      </c>
      <c r="D57" s="197"/>
      <c r="E57" s="34" t="s">
        <v>32</v>
      </c>
      <c r="F57" s="34">
        <f t="shared" si="5"/>
        <v>0</v>
      </c>
      <c r="G57" s="189"/>
      <c r="H57" s="220">
        <f t="shared" si="0"/>
        <v>0</v>
      </c>
      <c r="J57" s="388">
        <f t="shared" si="1"/>
        <v>0</v>
      </c>
    </row>
    <row r="58" spans="1:11" s="220" customFormat="1" ht="12.75">
      <c r="A58" s="35">
        <v>1</v>
      </c>
      <c r="B58" s="46"/>
      <c r="C58" s="52" t="s">
        <v>412</v>
      </c>
      <c r="D58" s="197"/>
      <c r="E58" s="34" t="s">
        <v>32</v>
      </c>
      <c r="F58" s="34">
        <f t="shared" si="5"/>
        <v>0</v>
      </c>
      <c r="G58" s="189"/>
      <c r="I58" s="220">
        <f>IF(ISBLANK(D58),0,IF(F58=0,0,1))</f>
        <v>0</v>
      </c>
      <c r="K58" s="388">
        <f>F58</f>
        <v>0</v>
      </c>
    </row>
    <row r="59" spans="1:10" s="220" customFormat="1" ht="12.75">
      <c r="A59" s="35">
        <v>1</v>
      </c>
      <c r="B59" s="46"/>
      <c r="C59" s="54" t="s">
        <v>413</v>
      </c>
      <c r="D59" s="197"/>
      <c r="E59" s="34" t="s">
        <v>32</v>
      </c>
      <c r="F59" s="34">
        <f t="shared" si="5"/>
        <v>0</v>
      </c>
      <c r="G59" s="189"/>
      <c r="H59" s="220">
        <f t="shared" si="0"/>
        <v>0</v>
      </c>
      <c r="J59" s="388">
        <f t="shared" si="1"/>
        <v>0</v>
      </c>
    </row>
    <row r="60" spans="1:10" s="220" customFormat="1" ht="12.75">
      <c r="A60" s="35">
        <v>1</v>
      </c>
      <c r="B60" s="46"/>
      <c r="C60" s="54" t="s">
        <v>414</v>
      </c>
      <c r="D60" s="197"/>
      <c r="E60" s="34" t="s">
        <v>32</v>
      </c>
      <c r="F60" s="34">
        <f t="shared" si="5"/>
        <v>0</v>
      </c>
      <c r="G60" s="189"/>
      <c r="H60" s="220">
        <f t="shared" si="0"/>
        <v>0</v>
      </c>
      <c r="J60" s="388">
        <f t="shared" si="1"/>
        <v>0</v>
      </c>
    </row>
    <row r="61" spans="1:10" s="220" customFormat="1" ht="12.75">
      <c r="A61" s="35">
        <v>1</v>
      </c>
      <c r="B61" s="46"/>
      <c r="C61" s="54" t="s">
        <v>415</v>
      </c>
      <c r="D61" s="197"/>
      <c r="E61" s="34" t="s">
        <v>32</v>
      </c>
      <c r="F61" s="34">
        <f t="shared" si="5"/>
        <v>0</v>
      </c>
      <c r="G61" s="189"/>
      <c r="H61" s="220">
        <f t="shared" si="0"/>
        <v>0</v>
      </c>
      <c r="J61" s="388">
        <f t="shared" si="1"/>
        <v>0</v>
      </c>
    </row>
    <row r="62" spans="1:10" s="220" customFormat="1" ht="13.5" thickBot="1">
      <c r="A62" s="36">
        <v>1</v>
      </c>
      <c r="B62" s="242"/>
      <c r="C62" s="225" t="s">
        <v>416</v>
      </c>
      <c r="D62" s="227"/>
      <c r="E62" s="40" t="s">
        <v>32</v>
      </c>
      <c r="F62" s="40">
        <f t="shared" si="5"/>
        <v>0</v>
      </c>
      <c r="G62" s="195"/>
      <c r="H62" s="220">
        <f t="shared" si="0"/>
        <v>0</v>
      </c>
      <c r="J62" s="388">
        <f t="shared" si="1"/>
        <v>0</v>
      </c>
    </row>
    <row r="63" spans="8:11" ht="12.75">
      <c r="H63" s="202">
        <f>SUM(H1:H62)</f>
        <v>0</v>
      </c>
      <c r="I63" s="202">
        <f>SUM(I1:I62)</f>
        <v>0</v>
      </c>
      <c r="J63" s="365">
        <f>SUM(J1:J62)</f>
        <v>0</v>
      </c>
      <c r="K63" s="365">
        <f>SUM(K1:K62)</f>
        <v>0</v>
      </c>
    </row>
  </sheetData>
  <sheetProtection password="A0E6" sheet="1" selectLockedCells="1"/>
  <mergeCells count="7">
    <mergeCell ref="A1:G1"/>
    <mergeCell ref="A5:G5"/>
    <mergeCell ref="A6:G6"/>
    <mergeCell ref="D2:F2"/>
    <mergeCell ref="D3:F3"/>
    <mergeCell ref="D4:F4"/>
    <mergeCell ref="A2:C4"/>
  </mergeCells>
  <conditionalFormatting sqref="D8:D62">
    <cfRule type="expression" priority="1" dxfId="0" stopIfTrue="1">
      <formula>NOT(ISBLANK(I8))</formula>
    </cfRule>
  </conditionalFormatting>
  <printOptions/>
  <pageMargins left="0.25" right="0.25" top="0.75" bottom="0.75" header="0.3" footer="0.3"/>
  <pageSetup fitToHeight="0" fitToWidth="1" horizontalDpi="600" verticalDpi="600" orientation="landscape" paperSize="5" r:id="rId1"/>
  <headerFooter alignWithMargins="0">
    <oddHeader>&amp;LHEAVY EQUIPMENT RATE SHEET&amp;C&amp;P OF &amp;N&amp;RSTATE OF FLORIDA STANDBY SERVICES CONTRACT</oddHeader>
  </headerFooter>
  <rowBreaks count="1" manualBreakCount="1">
    <brk id="34" max="255" man="1"/>
  </rowBreaks>
</worksheet>
</file>

<file path=xl/worksheets/sheet15.xml><?xml version="1.0" encoding="utf-8"?>
<worksheet xmlns="http://schemas.openxmlformats.org/spreadsheetml/2006/main" xmlns:r="http://schemas.openxmlformats.org/officeDocument/2006/relationships">
  <sheetPr codeName="Sheet6">
    <tabColor indexed="47"/>
    <pageSetUpPr fitToPage="1"/>
  </sheetPr>
  <dimension ref="A1:K166"/>
  <sheetViews>
    <sheetView showGridLines="0" view="pageBreakPreview" zoomScaleSheetLayoutView="100" workbookViewId="0" topLeftCell="A1">
      <selection activeCell="D9" sqref="D9"/>
    </sheetView>
  </sheetViews>
  <sheetFormatPr defaultColWidth="9.140625" defaultRowHeight="12.75"/>
  <cols>
    <col min="1" max="1" width="8.57421875" style="202" bestFit="1" customWidth="1"/>
    <col min="2" max="2" width="14.7109375" style="202" bestFit="1" customWidth="1"/>
    <col min="3" max="3" width="53.421875" style="202" customWidth="1"/>
    <col min="4" max="4" width="14.7109375" style="202" customWidth="1"/>
    <col min="5" max="5" width="4.57421875" style="202" bestFit="1" customWidth="1"/>
    <col min="6" max="6" width="14.7109375" style="202" customWidth="1"/>
    <col min="7" max="7" width="50.7109375" style="202" customWidth="1"/>
    <col min="8" max="11" width="9.140625" style="202" hidden="1" customWidth="1"/>
    <col min="12" max="16384" width="9.140625" style="202" customWidth="1"/>
  </cols>
  <sheetData>
    <row r="1" spans="1:7" s="78" customFormat="1" ht="16.5" thickBot="1">
      <c r="A1" s="468" t="str">
        <f>INSTRUCTIONS!C2&amp;" - "&amp;INSTRUCTIONS!H3</f>
        <v>ATTACHMENT B PRICE PROPOSAL - Initial Contract Period (Years 4-6)</v>
      </c>
      <c r="B1" s="469"/>
      <c r="C1" s="469"/>
      <c r="D1" s="469"/>
      <c r="E1" s="469"/>
      <c r="F1" s="469"/>
      <c r="G1" s="470"/>
    </row>
    <row r="2" spans="1:7" s="78" customFormat="1" ht="15">
      <c r="A2" s="486" t="s">
        <v>417</v>
      </c>
      <c r="B2" s="486"/>
      <c r="C2" s="487"/>
      <c r="D2" s="471" t="str">
        <f>INSTRUCTIONS!C3</f>
        <v>CONTRACTOR NAME:</v>
      </c>
      <c r="E2" s="472"/>
      <c r="F2" s="472"/>
      <c r="G2" s="79" t="str">
        <f>IF(ISBLANK(INSTRUCTIONS!F3),"Please update the INSTRUCTIONS tab.",INSTRUCTIONS!F3)</f>
        <v>Please update the INSTRUCTIONS tab.</v>
      </c>
    </row>
    <row r="3" spans="1:7" s="78" customFormat="1" ht="15">
      <c r="A3" s="488"/>
      <c r="B3" s="488"/>
      <c r="C3" s="489"/>
      <c r="D3" s="476" t="str">
        <f>INSTRUCTIONS!C4</f>
        <v>PRINCIPAL POC: </v>
      </c>
      <c r="E3" s="477"/>
      <c r="F3" s="477"/>
      <c r="G3" s="263" t="str">
        <f>IF(ISBLANK(INSTRUCTIONS!F4),"Please update the INSTRUCTIONS tab.",INSTRUCTIONS!F4)</f>
        <v>Please update the INSTRUCTIONS tab.</v>
      </c>
    </row>
    <row r="4" spans="1:7" s="78" customFormat="1" ht="15.75" thickBot="1">
      <c r="A4" s="490"/>
      <c r="B4" s="490"/>
      <c r="C4" s="491"/>
      <c r="D4" s="478" t="str">
        <f>INSTRUCTIONS!C6</f>
        <v>REVISION DATE:</v>
      </c>
      <c r="E4" s="479"/>
      <c r="F4" s="479"/>
      <c r="G4" s="264" t="str">
        <f>IF(ISBLANK(INSTRUCTIONS!F6),"Please update the INSTRUCTIONS tab.",INSTRUCTIONS!F6)</f>
        <v>Please update the INSTRUCTIONS tab.</v>
      </c>
    </row>
    <row r="5" spans="1:7" s="78" customFormat="1" ht="12.75">
      <c r="A5" s="530" t="s">
        <v>1521</v>
      </c>
      <c r="B5" s="531"/>
      <c r="C5" s="531"/>
      <c r="D5" s="531"/>
      <c r="E5" s="531"/>
      <c r="F5" s="531"/>
      <c r="G5" s="532"/>
    </row>
    <row r="6" spans="1:7" s="78" customFormat="1" ht="13.5" thickBot="1">
      <c r="A6" s="513" t="s">
        <v>198</v>
      </c>
      <c r="B6" s="514"/>
      <c r="C6" s="514"/>
      <c r="D6" s="514"/>
      <c r="E6" s="514"/>
      <c r="F6" s="514"/>
      <c r="G6" s="515"/>
    </row>
    <row r="7" spans="1:7" s="48" customFormat="1" ht="13.5" thickBot="1">
      <c r="A7" s="546" t="s">
        <v>419</v>
      </c>
      <c r="B7" s="546"/>
      <c r="C7" s="546"/>
      <c r="D7" s="546"/>
      <c r="E7" s="546"/>
      <c r="F7" s="546"/>
      <c r="G7" s="546"/>
    </row>
    <row r="8" spans="1:7" s="48" customFormat="1" ht="12.75">
      <c r="A8" s="49" t="s">
        <v>209</v>
      </c>
      <c r="B8" s="50" t="s">
        <v>418</v>
      </c>
      <c r="C8" s="50" t="s">
        <v>26</v>
      </c>
      <c r="D8" s="50" t="s">
        <v>27</v>
      </c>
      <c r="E8" s="50" t="s">
        <v>28</v>
      </c>
      <c r="F8" s="50" t="s">
        <v>210</v>
      </c>
      <c r="G8" s="51" t="s">
        <v>30</v>
      </c>
    </row>
    <row r="9" spans="1:10" s="48" customFormat="1" ht="12.75">
      <c r="A9" s="35">
        <v>1</v>
      </c>
      <c r="B9" s="30">
        <v>12</v>
      </c>
      <c r="C9" s="52" t="s">
        <v>165</v>
      </c>
      <c r="D9" s="226"/>
      <c r="E9" s="34" t="s">
        <v>118</v>
      </c>
      <c r="F9" s="34">
        <f>A9*B9*D9</f>
        <v>0</v>
      </c>
      <c r="G9" s="189"/>
      <c r="H9" s="48">
        <f aca="true" t="shared" si="0" ref="H9:H71">IF(ISBLANK(D9),0,IF(F9=0,0,1))</f>
        <v>0</v>
      </c>
      <c r="J9" s="393">
        <f>F9</f>
        <v>0</v>
      </c>
    </row>
    <row r="10" spans="1:10" s="48" customFormat="1" ht="12.75">
      <c r="A10" s="35">
        <v>1</v>
      </c>
      <c r="B10" s="30">
        <v>12</v>
      </c>
      <c r="C10" s="52" t="s">
        <v>166</v>
      </c>
      <c r="D10" s="226"/>
      <c r="E10" s="34" t="s">
        <v>118</v>
      </c>
      <c r="F10" s="34">
        <f aca="true" t="shared" si="1" ref="F10:F54">A10*B10*D10</f>
        <v>0</v>
      </c>
      <c r="G10" s="189"/>
      <c r="H10" s="48">
        <f t="shared" si="0"/>
        <v>0</v>
      </c>
      <c r="J10" s="393">
        <f aca="true" t="shared" si="2" ref="J10:J73">F10</f>
        <v>0</v>
      </c>
    </row>
    <row r="11" spans="1:11" s="48" customFormat="1" ht="12.75">
      <c r="A11" s="35">
        <v>1</v>
      </c>
      <c r="B11" s="30">
        <v>12</v>
      </c>
      <c r="C11" s="53" t="s">
        <v>420</v>
      </c>
      <c r="D11" s="226"/>
      <c r="E11" s="34" t="s">
        <v>118</v>
      </c>
      <c r="F11" s="34">
        <f t="shared" si="1"/>
        <v>0</v>
      </c>
      <c r="G11" s="189"/>
      <c r="I11" s="48">
        <f aca="true" t="shared" si="3" ref="I11:I17">IF(ISBLANK(D11),0,IF(F11=0,0,1))</f>
        <v>0</v>
      </c>
      <c r="K11" s="393">
        <f aca="true" t="shared" si="4" ref="K11:K17">F11</f>
        <v>0</v>
      </c>
    </row>
    <row r="12" spans="1:11" s="48" customFormat="1" ht="12.75">
      <c r="A12" s="35">
        <v>1</v>
      </c>
      <c r="B12" s="30">
        <v>12</v>
      </c>
      <c r="C12" s="53" t="s">
        <v>420</v>
      </c>
      <c r="D12" s="226"/>
      <c r="E12" s="34" t="s">
        <v>118</v>
      </c>
      <c r="F12" s="34">
        <f t="shared" si="1"/>
        <v>0</v>
      </c>
      <c r="G12" s="189"/>
      <c r="I12" s="48">
        <f t="shared" si="3"/>
        <v>0</v>
      </c>
      <c r="K12" s="393">
        <f t="shared" si="4"/>
        <v>0</v>
      </c>
    </row>
    <row r="13" spans="1:11" s="48" customFormat="1" ht="12.75">
      <c r="A13" s="35">
        <v>1</v>
      </c>
      <c r="B13" s="30">
        <v>12</v>
      </c>
      <c r="C13" s="53" t="s">
        <v>421</v>
      </c>
      <c r="D13" s="226"/>
      <c r="E13" s="34" t="s">
        <v>118</v>
      </c>
      <c r="F13" s="34">
        <f t="shared" si="1"/>
        <v>0</v>
      </c>
      <c r="G13" s="189"/>
      <c r="I13" s="48">
        <f t="shared" si="3"/>
        <v>0</v>
      </c>
      <c r="K13" s="393">
        <f t="shared" si="4"/>
        <v>0</v>
      </c>
    </row>
    <row r="14" spans="1:11" s="48" customFormat="1" ht="12.75">
      <c r="A14" s="35">
        <v>1</v>
      </c>
      <c r="B14" s="30">
        <v>12</v>
      </c>
      <c r="C14" s="54" t="s">
        <v>167</v>
      </c>
      <c r="D14" s="226"/>
      <c r="E14" s="34" t="s">
        <v>118</v>
      </c>
      <c r="F14" s="34">
        <f t="shared" si="1"/>
        <v>0</v>
      </c>
      <c r="G14" s="189"/>
      <c r="I14" s="48">
        <f t="shared" si="3"/>
        <v>0</v>
      </c>
      <c r="K14" s="393">
        <f t="shared" si="4"/>
        <v>0</v>
      </c>
    </row>
    <row r="15" spans="1:11" s="48" customFormat="1" ht="12.75">
      <c r="A15" s="35">
        <v>1</v>
      </c>
      <c r="B15" s="30">
        <v>12</v>
      </c>
      <c r="C15" s="54" t="s">
        <v>168</v>
      </c>
      <c r="D15" s="226"/>
      <c r="E15" s="34" t="s">
        <v>118</v>
      </c>
      <c r="F15" s="34">
        <f t="shared" si="1"/>
        <v>0</v>
      </c>
      <c r="G15" s="189"/>
      <c r="I15" s="48">
        <f t="shared" si="3"/>
        <v>0</v>
      </c>
      <c r="K15" s="393">
        <f t="shared" si="4"/>
        <v>0</v>
      </c>
    </row>
    <row r="16" spans="1:11" s="48" customFormat="1" ht="12.75">
      <c r="A16" s="35">
        <v>1</v>
      </c>
      <c r="B16" s="30">
        <v>12</v>
      </c>
      <c r="C16" s="54" t="s">
        <v>169</v>
      </c>
      <c r="D16" s="226"/>
      <c r="E16" s="34" t="s">
        <v>118</v>
      </c>
      <c r="F16" s="34">
        <f t="shared" si="1"/>
        <v>0</v>
      </c>
      <c r="G16" s="189"/>
      <c r="I16" s="48">
        <f t="shared" si="3"/>
        <v>0</v>
      </c>
      <c r="K16" s="393">
        <f t="shared" si="4"/>
        <v>0</v>
      </c>
    </row>
    <row r="17" spans="1:11" s="48" customFormat="1" ht="12.75">
      <c r="A17" s="35">
        <v>1</v>
      </c>
      <c r="B17" s="30">
        <v>12</v>
      </c>
      <c r="C17" s="54" t="s">
        <v>170</v>
      </c>
      <c r="D17" s="226"/>
      <c r="E17" s="34" t="s">
        <v>118</v>
      </c>
      <c r="F17" s="34">
        <f t="shared" si="1"/>
        <v>0</v>
      </c>
      <c r="G17" s="189"/>
      <c r="I17" s="48">
        <f t="shared" si="3"/>
        <v>0</v>
      </c>
      <c r="K17" s="393">
        <f t="shared" si="4"/>
        <v>0</v>
      </c>
    </row>
    <row r="18" spans="1:10" s="48" customFormat="1" ht="12.75">
      <c r="A18" s="35">
        <v>1</v>
      </c>
      <c r="B18" s="30">
        <v>12</v>
      </c>
      <c r="C18" s="52" t="s">
        <v>171</v>
      </c>
      <c r="D18" s="226"/>
      <c r="E18" s="34" t="s">
        <v>118</v>
      </c>
      <c r="F18" s="34">
        <f t="shared" si="1"/>
        <v>0</v>
      </c>
      <c r="G18" s="189"/>
      <c r="H18" s="48">
        <f t="shared" si="0"/>
        <v>0</v>
      </c>
      <c r="J18" s="393">
        <f t="shared" si="2"/>
        <v>0</v>
      </c>
    </row>
    <row r="19" spans="1:10" s="48" customFormat="1" ht="12.75">
      <c r="A19" s="35">
        <v>1</v>
      </c>
      <c r="B19" s="30">
        <v>12</v>
      </c>
      <c r="C19" s="52" t="s">
        <v>172</v>
      </c>
      <c r="D19" s="226"/>
      <c r="E19" s="34" t="s">
        <v>118</v>
      </c>
      <c r="F19" s="34">
        <f t="shared" si="1"/>
        <v>0</v>
      </c>
      <c r="G19" s="189"/>
      <c r="H19" s="48">
        <f t="shared" si="0"/>
        <v>0</v>
      </c>
      <c r="J19" s="393">
        <f t="shared" si="2"/>
        <v>0</v>
      </c>
    </row>
    <row r="20" spans="1:10" s="48" customFormat="1" ht="12.75">
      <c r="A20" s="35">
        <v>1</v>
      </c>
      <c r="B20" s="30">
        <v>12</v>
      </c>
      <c r="C20" s="52" t="s">
        <v>204</v>
      </c>
      <c r="D20" s="226"/>
      <c r="E20" s="34" t="s">
        <v>118</v>
      </c>
      <c r="F20" s="34">
        <f t="shared" si="1"/>
        <v>0</v>
      </c>
      <c r="G20" s="189"/>
      <c r="H20" s="48">
        <f t="shared" si="0"/>
        <v>0</v>
      </c>
      <c r="J20" s="393">
        <f t="shared" si="2"/>
        <v>0</v>
      </c>
    </row>
    <row r="21" spans="1:10" s="48" customFormat="1" ht="12.75">
      <c r="A21" s="35">
        <v>1</v>
      </c>
      <c r="B21" s="30">
        <v>12</v>
      </c>
      <c r="C21" s="52" t="s">
        <v>205</v>
      </c>
      <c r="D21" s="226"/>
      <c r="E21" s="34" t="s">
        <v>118</v>
      </c>
      <c r="F21" s="34">
        <f t="shared" si="1"/>
        <v>0</v>
      </c>
      <c r="G21" s="189"/>
      <c r="H21" s="48">
        <f t="shared" si="0"/>
        <v>0</v>
      </c>
      <c r="J21" s="393">
        <f t="shared" si="2"/>
        <v>0</v>
      </c>
    </row>
    <row r="22" spans="1:10" s="48" customFormat="1" ht="12.75">
      <c r="A22" s="35">
        <v>1</v>
      </c>
      <c r="B22" s="30">
        <v>12</v>
      </c>
      <c r="C22" s="52" t="s">
        <v>175</v>
      </c>
      <c r="D22" s="226"/>
      <c r="E22" s="34" t="s">
        <v>118</v>
      </c>
      <c r="F22" s="34">
        <f t="shared" si="1"/>
        <v>0</v>
      </c>
      <c r="G22" s="189"/>
      <c r="H22" s="48">
        <f t="shared" si="0"/>
        <v>0</v>
      </c>
      <c r="J22" s="393">
        <f t="shared" si="2"/>
        <v>0</v>
      </c>
    </row>
    <row r="23" spans="1:10" s="48" customFormat="1" ht="12.75">
      <c r="A23" s="35">
        <v>1</v>
      </c>
      <c r="B23" s="30">
        <v>12</v>
      </c>
      <c r="C23" s="52" t="s">
        <v>176</v>
      </c>
      <c r="D23" s="226"/>
      <c r="E23" s="34" t="s">
        <v>118</v>
      </c>
      <c r="F23" s="34">
        <f t="shared" si="1"/>
        <v>0</v>
      </c>
      <c r="G23" s="189"/>
      <c r="H23" s="48">
        <f t="shared" si="0"/>
        <v>0</v>
      </c>
      <c r="J23" s="393">
        <f t="shared" si="2"/>
        <v>0</v>
      </c>
    </row>
    <row r="24" spans="1:10" s="48" customFormat="1" ht="12.75">
      <c r="A24" s="35">
        <v>1</v>
      </c>
      <c r="B24" s="30">
        <v>12</v>
      </c>
      <c r="C24" s="52" t="s">
        <v>422</v>
      </c>
      <c r="D24" s="226"/>
      <c r="E24" s="34" t="s">
        <v>118</v>
      </c>
      <c r="F24" s="34">
        <f t="shared" si="1"/>
        <v>0</v>
      </c>
      <c r="G24" s="189"/>
      <c r="H24" s="48">
        <f t="shared" si="0"/>
        <v>0</v>
      </c>
      <c r="J24" s="393">
        <f t="shared" si="2"/>
        <v>0</v>
      </c>
    </row>
    <row r="25" spans="1:10" s="48" customFormat="1" ht="12.75">
      <c r="A25" s="35">
        <v>1</v>
      </c>
      <c r="B25" s="30">
        <v>12</v>
      </c>
      <c r="C25" s="52" t="s">
        <v>423</v>
      </c>
      <c r="D25" s="226"/>
      <c r="E25" s="34" t="s">
        <v>118</v>
      </c>
      <c r="F25" s="34">
        <f t="shared" si="1"/>
        <v>0</v>
      </c>
      <c r="G25" s="189"/>
      <c r="H25" s="48">
        <f t="shared" si="0"/>
        <v>0</v>
      </c>
      <c r="J25" s="393">
        <f t="shared" si="2"/>
        <v>0</v>
      </c>
    </row>
    <row r="26" spans="1:11" s="48" customFormat="1" ht="12.75">
      <c r="A26" s="35">
        <v>1</v>
      </c>
      <c r="B26" s="30">
        <v>12</v>
      </c>
      <c r="C26" s="54" t="s">
        <v>178</v>
      </c>
      <c r="D26" s="226"/>
      <c r="E26" s="34" t="s">
        <v>118</v>
      </c>
      <c r="F26" s="34">
        <f t="shared" si="1"/>
        <v>0</v>
      </c>
      <c r="G26" s="238"/>
      <c r="I26" s="48">
        <f>IF(ISBLANK(D26),0,IF(F26=0,0,1))</f>
        <v>0</v>
      </c>
      <c r="K26" s="393">
        <f>F26</f>
        <v>0</v>
      </c>
    </row>
    <row r="27" spans="1:11" s="48" customFormat="1" ht="12.75">
      <c r="A27" s="35">
        <v>1</v>
      </c>
      <c r="B27" s="30">
        <v>12</v>
      </c>
      <c r="C27" s="54" t="s">
        <v>179</v>
      </c>
      <c r="D27" s="226"/>
      <c r="E27" s="34" t="s">
        <v>118</v>
      </c>
      <c r="F27" s="34">
        <f t="shared" si="1"/>
        <v>0</v>
      </c>
      <c r="G27" s="189"/>
      <c r="I27" s="48">
        <f>IF(ISBLANK(D27),0,IF(F27=0,0,1))</f>
        <v>0</v>
      </c>
      <c r="K27" s="393">
        <f>F27</f>
        <v>0</v>
      </c>
    </row>
    <row r="28" spans="1:10" s="48" customFormat="1" ht="12.75">
      <c r="A28" s="35">
        <v>1</v>
      </c>
      <c r="B28" s="30">
        <v>12</v>
      </c>
      <c r="C28" s="52" t="s">
        <v>180</v>
      </c>
      <c r="D28" s="226"/>
      <c r="E28" s="34" t="s">
        <v>118</v>
      </c>
      <c r="F28" s="34">
        <f t="shared" si="1"/>
        <v>0</v>
      </c>
      <c r="G28" s="189"/>
      <c r="H28" s="48">
        <f t="shared" si="0"/>
        <v>0</v>
      </c>
      <c r="J28" s="393">
        <f t="shared" si="2"/>
        <v>0</v>
      </c>
    </row>
    <row r="29" spans="1:10" s="48" customFormat="1" ht="12.75">
      <c r="A29" s="35">
        <v>1</v>
      </c>
      <c r="B29" s="30">
        <v>12</v>
      </c>
      <c r="C29" s="52" t="s">
        <v>181</v>
      </c>
      <c r="D29" s="226"/>
      <c r="E29" s="34" t="s">
        <v>118</v>
      </c>
      <c r="F29" s="34">
        <f t="shared" si="1"/>
        <v>0</v>
      </c>
      <c r="G29" s="189"/>
      <c r="H29" s="48">
        <f t="shared" si="0"/>
        <v>0</v>
      </c>
      <c r="J29" s="393">
        <f t="shared" si="2"/>
        <v>0</v>
      </c>
    </row>
    <row r="30" spans="1:11" s="48" customFormat="1" ht="12.75">
      <c r="A30" s="35">
        <v>1</v>
      </c>
      <c r="B30" s="30">
        <v>12</v>
      </c>
      <c r="C30" s="54" t="s">
        <v>182</v>
      </c>
      <c r="D30" s="226"/>
      <c r="E30" s="34" t="s">
        <v>118</v>
      </c>
      <c r="F30" s="34">
        <f t="shared" si="1"/>
        <v>0</v>
      </c>
      <c r="G30" s="189"/>
      <c r="I30" s="48">
        <f>IF(ISBLANK(D30),0,IF(F30=0,0,1))</f>
        <v>0</v>
      </c>
      <c r="K30" s="393">
        <f>F30</f>
        <v>0</v>
      </c>
    </row>
    <row r="31" spans="1:10" s="48" customFormat="1" ht="12.75">
      <c r="A31" s="35">
        <v>1</v>
      </c>
      <c r="B31" s="30">
        <v>12</v>
      </c>
      <c r="C31" s="52" t="s">
        <v>183</v>
      </c>
      <c r="D31" s="226"/>
      <c r="E31" s="34" t="s">
        <v>118</v>
      </c>
      <c r="F31" s="34">
        <f t="shared" si="1"/>
        <v>0</v>
      </c>
      <c r="G31" s="189"/>
      <c r="H31" s="48">
        <f t="shared" si="0"/>
        <v>0</v>
      </c>
      <c r="J31" s="393">
        <f t="shared" si="2"/>
        <v>0</v>
      </c>
    </row>
    <row r="32" spans="1:10" s="48" customFormat="1" ht="12.75">
      <c r="A32" s="35">
        <v>1</v>
      </c>
      <c r="B32" s="30">
        <v>12</v>
      </c>
      <c r="C32" s="52" t="s">
        <v>184</v>
      </c>
      <c r="D32" s="226"/>
      <c r="E32" s="34" t="s">
        <v>118</v>
      </c>
      <c r="F32" s="34">
        <f t="shared" si="1"/>
        <v>0</v>
      </c>
      <c r="G32" s="189"/>
      <c r="H32" s="48">
        <f t="shared" si="0"/>
        <v>0</v>
      </c>
      <c r="J32" s="393">
        <f t="shared" si="2"/>
        <v>0</v>
      </c>
    </row>
    <row r="33" spans="1:10" s="48" customFormat="1" ht="12.75">
      <c r="A33" s="35">
        <v>1</v>
      </c>
      <c r="B33" s="30">
        <v>12</v>
      </c>
      <c r="C33" s="52" t="s">
        <v>186</v>
      </c>
      <c r="D33" s="197"/>
      <c r="E33" s="34" t="s">
        <v>118</v>
      </c>
      <c r="F33" s="34">
        <f t="shared" si="1"/>
        <v>0</v>
      </c>
      <c r="G33" s="189"/>
      <c r="H33" s="48">
        <f t="shared" si="0"/>
        <v>0</v>
      </c>
      <c r="J33" s="393">
        <f t="shared" si="2"/>
        <v>0</v>
      </c>
    </row>
    <row r="34" spans="1:10" s="48" customFormat="1" ht="12.75">
      <c r="A34" s="35">
        <v>1</v>
      </c>
      <c r="B34" s="30">
        <v>12</v>
      </c>
      <c r="C34" s="52" t="s">
        <v>187</v>
      </c>
      <c r="D34" s="197"/>
      <c r="E34" s="34" t="s">
        <v>118</v>
      </c>
      <c r="F34" s="34">
        <f t="shared" si="1"/>
        <v>0</v>
      </c>
      <c r="G34" s="189"/>
      <c r="H34" s="48">
        <f t="shared" si="0"/>
        <v>0</v>
      </c>
      <c r="J34" s="393">
        <f t="shared" si="2"/>
        <v>0</v>
      </c>
    </row>
    <row r="35" spans="1:11" s="55" customFormat="1" ht="12.75">
      <c r="A35" s="35">
        <v>1</v>
      </c>
      <c r="B35" s="30">
        <v>12</v>
      </c>
      <c r="C35" s="54" t="s">
        <v>424</v>
      </c>
      <c r="D35" s="197"/>
      <c r="E35" s="34" t="s">
        <v>118</v>
      </c>
      <c r="F35" s="34">
        <f t="shared" si="1"/>
        <v>0</v>
      </c>
      <c r="G35" s="189"/>
      <c r="I35" s="48">
        <f aca="true" t="shared" si="5" ref="I35:I41">IF(ISBLANK(D35),0,IF(F35=0,0,1))</f>
        <v>0</v>
      </c>
      <c r="K35" s="393">
        <f aca="true" t="shared" si="6" ref="K35:K41">F35</f>
        <v>0</v>
      </c>
    </row>
    <row r="36" spans="1:11" s="55" customFormat="1" ht="12.75">
      <c r="A36" s="35">
        <v>1</v>
      </c>
      <c r="B36" s="30">
        <v>12</v>
      </c>
      <c r="C36" s="54" t="s">
        <v>425</v>
      </c>
      <c r="D36" s="197"/>
      <c r="E36" s="34" t="s">
        <v>118</v>
      </c>
      <c r="F36" s="34">
        <f t="shared" si="1"/>
        <v>0</v>
      </c>
      <c r="G36" s="189"/>
      <c r="I36" s="48">
        <f t="shared" si="5"/>
        <v>0</v>
      </c>
      <c r="K36" s="393">
        <f t="shared" si="6"/>
        <v>0</v>
      </c>
    </row>
    <row r="37" spans="1:11" s="55" customFormat="1" ht="12.75">
      <c r="A37" s="35">
        <v>1</v>
      </c>
      <c r="B37" s="30">
        <v>12</v>
      </c>
      <c r="C37" s="54" t="s">
        <v>426</v>
      </c>
      <c r="D37" s="197"/>
      <c r="E37" s="34" t="s">
        <v>118</v>
      </c>
      <c r="F37" s="34">
        <f t="shared" si="1"/>
        <v>0</v>
      </c>
      <c r="G37" s="189"/>
      <c r="I37" s="48">
        <f t="shared" si="5"/>
        <v>0</v>
      </c>
      <c r="K37" s="393">
        <f t="shared" si="6"/>
        <v>0</v>
      </c>
    </row>
    <row r="38" spans="1:11" s="55" customFormat="1" ht="12.75">
      <c r="A38" s="35">
        <v>1</v>
      </c>
      <c r="B38" s="30">
        <v>12</v>
      </c>
      <c r="C38" s="54" t="s">
        <v>427</v>
      </c>
      <c r="D38" s="197"/>
      <c r="E38" s="34" t="s">
        <v>118</v>
      </c>
      <c r="F38" s="34">
        <f t="shared" si="1"/>
        <v>0</v>
      </c>
      <c r="G38" s="189"/>
      <c r="I38" s="48">
        <f t="shared" si="5"/>
        <v>0</v>
      </c>
      <c r="K38" s="393">
        <f t="shared" si="6"/>
        <v>0</v>
      </c>
    </row>
    <row r="39" spans="1:11" s="55" customFormat="1" ht="12.75">
      <c r="A39" s="35">
        <v>1</v>
      </c>
      <c r="B39" s="30">
        <v>12</v>
      </c>
      <c r="C39" s="54" t="s">
        <v>428</v>
      </c>
      <c r="D39" s="197"/>
      <c r="E39" s="34" t="s">
        <v>118</v>
      </c>
      <c r="F39" s="34">
        <f t="shared" si="1"/>
        <v>0</v>
      </c>
      <c r="G39" s="189"/>
      <c r="I39" s="48">
        <f t="shared" si="5"/>
        <v>0</v>
      </c>
      <c r="K39" s="393">
        <f t="shared" si="6"/>
        <v>0</v>
      </c>
    </row>
    <row r="40" spans="1:11" s="55" customFormat="1" ht="12.75">
      <c r="A40" s="35">
        <v>1</v>
      </c>
      <c r="B40" s="30">
        <v>12</v>
      </c>
      <c r="C40" s="54" t="s">
        <v>429</v>
      </c>
      <c r="D40" s="197"/>
      <c r="E40" s="34" t="s">
        <v>118</v>
      </c>
      <c r="F40" s="34">
        <f t="shared" si="1"/>
        <v>0</v>
      </c>
      <c r="G40" s="189"/>
      <c r="I40" s="48">
        <f t="shared" si="5"/>
        <v>0</v>
      </c>
      <c r="K40" s="393">
        <f t="shared" si="6"/>
        <v>0</v>
      </c>
    </row>
    <row r="41" spans="1:11" s="55" customFormat="1" ht="12.75">
      <c r="A41" s="35">
        <v>1</v>
      </c>
      <c r="B41" s="30">
        <v>12</v>
      </c>
      <c r="C41" s="54" t="s">
        <v>430</v>
      </c>
      <c r="D41" s="197"/>
      <c r="E41" s="34" t="s">
        <v>118</v>
      </c>
      <c r="F41" s="34">
        <f t="shared" si="1"/>
        <v>0</v>
      </c>
      <c r="G41" s="189"/>
      <c r="I41" s="48">
        <f t="shared" si="5"/>
        <v>0</v>
      </c>
      <c r="K41" s="393">
        <f t="shared" si="6"/>
        <v>0</v>
      </c>
    </row>
    <row r="42" spans="1:10" s="55" customFormat="1" ht="12.75">
      <c r="A42" s="35">
        <v>1</v>
      </c>
      <c r="B42" s="30">
        <v>12</v>
      </c>
      <c r="C42" s="52" t="s">
        <v>431</v>
      </c>
      <c r="D42" s="197"/>
      <c r="E42" s="34" t="s">
        <v>118</v>
      </c>
      <c r="F42" s="34">
        <f t="shared" si="1"/>
        <v>0</v>
      </c>
      <c r="G42" s="189"/>
      <c r="H42" s="48">
        <f t="shared" si="0"/>
        <v>0</v>
      </c>
      <c r="J42" s="393">
        <f t="shared" si="2"/>
        <v>0</v>
      </c>
    </row>
    <row r="43" spans="1:10" s="55" customFormat="1" ht="12.75">
      <c r="A43" s="35">
        <v>1</v>
      </c>
      <c r="B43" s="30">
        <v>12</v>
      </c>
      <c r="C43" s="52" t="s">
        <v>432</v>
      </c>
      <c r="D43" s="197"/>
      <c r="E43" s="34" t="s">
        <v>118</v>
      </c>
      <c r="F43" s="34">
        <f t="shared" si="1"/>
        <v>0</v>
      </c>
      <c r="G43" s="189"/>
      <c r="H43" s="48">
        <f t="shared" si="0"/>
        <v>0</v>
      </c>
      <c r="J43" s="393">
        <f t="shared" si="2"/>
        <v>0</v>
      </c>
    </row>
    <row r="44" spans="1:10" s="55" customFormat="1" ht="12.75">
      <c r="A44" s="35">
        <v>1</v>
      </c>
      <c r="B44" s="30">
        <v>12</v>
      </c>
      <c r="C44" s="52" t="s">
        <v>433</v>
      </c>
      <c r="D44" s="197"/>
      <c r="E44" s="34" t="s">
        <v>118</v>
      </c>
      <c r="F44" s="34">
        <f t="shared" si="1"/>
        <v>0</v>
      </c>
      <c r="G44" s="189"/>
      <c r="H44" s="48">
        <f t="shared" si="0"/>
        <v>0</v>
      </c>
      <c r="J44" s="393">
        <f t="shared" si="2"/>
        <v>0</v>
      </c>
    </row>
    <row r="45" spans="1:10" s="55" customFormat="1" ht="12.75">
      <c r="A45" s="35">
        <v>1</v>
      </c>
      <c r="B45" s="30">
        <v>12</v>
      </c>
      <c r="C45" s="52" t="s">
        <v>434</v>
      </c>
      <c r="D45" s="197"/>
      <c r="E45" s="34" t="s">
        <v>118</v>
      </c>
      <c r="F45" s="34">
        <f t="shared" si="1"/>
        <v>0</v>
      </c>
      <c r="G45" s="189"/>
      <c r="H45" s="48">
        <f t="shared" si="0"/>
        <v>0</v>
      </c>
      <c r="J45" s="393">
        <f t="shared" si="2"/>
        <v>0</v>
      </c>
    </row>
    <row r="46" spans="1:11" s="48" customFormat="1" ht="12.75">
      <c r="A46" s="35">
        <v>1</v>
      </c>
      <c r="B46" s="30">
        <v>12</v>
      </c>
      <c r="C46" s="54" t="s">
        <v>188</v>
      </c>
      <c r="D46" s="197"/>
      <c r="E46" s="34" t="s">
        <v>118</v>
      </c>
      <c r="F46" s="34">
        <f t="shared" si="1"/>
        <v>0</v>
      </c>
      <c r="G46" s="189"/>
      <c r="I46" s="48">
        <f>IF(ISBLANK(D46),0,IF(F46=0,0,1))</f>
        <v>0</v>
      </c>
      <c r="K46" s="393">
        <f>F46</f>
        <v>0</v>
      </c>
    </row>
    <row r="47" spans="1:11" s="48" customFormat="1" ht="12.75">
      <c r="A47" s="35">
        <v>1</v>
      </c>
      <c r="B47" s="30">
        <v>12</v>
      </c>
      <c r="C47" s="54" t="s">
        <v>189</v>
      </c>
      <c r="D47" s="197"/>
      <c r="E47" s="34" t="s">
        <v>118</v>
      </c>
      <c r="F47" s="34">
        <f t="shared" si="1"/>
        <v>0</v>
      </c>
      <c r="G47" s="189"/>
      <c r="I47" s="48">
        <f>IF(ISBLANK(D47),0,IF(F47=0,0,1))</f>
        <v>0</v>
      </c>
      <c r="K47" s="393">
        <f>F47</f>
        <v>0</v>
      </c>
    </row>
    <row r="48" spans="1:11" s="48" customFormat="1" ht="12.75">
      <c r="A48" s="35">
        <v>1</v>
      </c>
      <c r="B48" s="30">
        <v>12</v>
      </c>
      <c r="C48" s="54" t="s">
        <v>190</v>
      </c>
      <c r="D48" s="197"/>
      <c r="E48" s="34" t="s">
        <v>118</v>
      </c>
      <c r="F48" s="34">
        <f t="shared" si="1"/>
        <v>0</v>
      </c>
      <c r="G48" s="189"/>
      <c r="I48" s="48">
        <f>IF(ISBLANK(D48),0,IF(F48=0,0,1))</f>
        <v>0</v>
      </c>
      <c r="K48" s="393">
        <f>F48</f>
        <v>0</v>
      </c>
    </row>
    <row r="49" spans="1:11" s="48" customFormat="1" ht="12.75">
      <c r="A49" s="35">
        <v>1</v>
      </c>
      <c r="B49" s="30">
        <v>12</v>
      </c>
      <c r="C49" s="54" t="s">
        <v>191</v>
      </c>
      <c r="D49" s="197"/>
      <c r="E49" s="34" t="s">
        <v>118</v>
      </c>
      <c r="F49" s="34">
        <f t="shared" si="1"/>
        <v>0</v>
      </c>
      <c r="G49" s="189"/>
      <c r="I49" s="48">
        <f>IF(ISBLANK(D49),0,IF(F49=0,0,1))</f>
        <v>0</v>
      </c>
      <c r="K49" s="393">
        <f>F49</f>
        <v>0</v>
      </c>
    </row>
    <row r="50" spans="1:10" s="48" customFormat="1" ht="12.75">
      <c r="A50" s="35">
        <v>1</v>
      </c>
      <c r="B50" s="30">
        <v>12</v>
      </c>
      <c r="C50" s="52" t="s">
        <v>1284</v>
      </c>
      <c r="D50" s="197"/>
      <c r="E50" s="34" t="s">
        <v>118</v>
      </c>
      <c r="F50" s="34">
        <f t="shared" si="1"/>
        <v>0</v>
      </c>
      <c r="G50" s="189"/>
      <c r="H50" s="48">
        <f t="shared" si="0"/>
        <v>0</v>
      </c>
      <c r="J50" s="393">
        <f t="shared" si="2"/>
        <v>0</v>
      </c>
    </row>
    <row r="51" spans="1:10" s="48" customFormat="1" ht="12.75">
      <c r="A51" s="35">
        <v>1</v>
      </c>
      <c r="B51" s="30">
        <v>12</v>
      </c>
      <c r="C51" s="52" t="s">
        <v>1285</v>
      </c>
      <c r="D51" s="197"/>
      <c r="E51" s="34" t="s">
        <v>118</v>
      </c>
      <c r="F51" s="34">
        <f t="shared" si="1"/>
        <v>0</v>
      </c>
      <c r="G51" s="189"/>
      <c r="H51" s="48">
        <f t="shared" si="0"/>
        <v>0</v>
      </c>
      <c r="J51" s="393">
        <f t="shared" si="2"/>
        <v>0</v>
      </c>
    </row>
    <row r="52" spans="1:10" s="48" customFormat="1" ht="12.75">
      <c r="A52" s="35">
        <v>1</v>
      </c>
      <c r="B52" s="30">
        <v>12</v>
      </c>
      <c r="C52" s="52" t="s">
        <v>435</v>
      </c>
      <c r="D52" s="197"/>
      <c r="E52" s="34" t="s">
        <v>118</v>
      </c>
      <c r="F52" s="34">
        <f t="shared" si="1"/>
        <v>0</v>
      </c>
      <c r="G52" s="238"/>
      <c r="H52" s="48">
        <f t="shared" si="0"/>
        <v>0</v>
      </c>
      <c r="J52" s="393">
        <f t="shared" si="2"/>
        <v>0</v>
      </c>
    </row>
    <row r="53" spans="1:10" s="48" customFormat="1" ht="12.75">
      <c r="A53" s="35">
        <v>1</v>
      </c>
      <c r="B53" s="30">
        <v>12</v>
      </c>
      <c r="C53" s="52" t="s">
        <v>436</v>
      </c>
      <c r="D53" s="197"/>
      <c r="E53" s="34" t="s">
        <v>118</v>
      </c>
      <c r="F53" s="34">
        <f t="shared" si="1"/>
        <v>0</v>
      </c>
      <c r="G53" s="189"/>
      <c r="H53" s="48">
        <f t="shared" si="0"/>
        <v>0</v>
      </c>
      <c r="J53" s="393">
        <f t="shared" si="2"/>
        <v>0</v>
      </c>
    </row>
    <row r="54" spans="1:10" s="48" customFormat="1" ht="39" thickBot="1">
      <c r="A54" s="36">
        <v>1</v>
      </c>
      <c r="B54" s="30">
        <v>12</v>
      </c>
      <c r="C54" s="41" t="s">
        <v>437</v>
      </c>
      <c r="D54" s="227"/>
      <c r="E54" s="40" t="s">
        <v>118</v>
      </c>
      <c r="F54" s="34">
        <f t="shared" si="1"/>
        <v>0</v>
      </c>
      <c r="G54" s="195"/>
      <c r="H54" s="48">
        <f t="shared" si="0"/>
        <v>0</v>
      </c>
      <c r="J54" s="393">
        <f t="shared" si="2"/>
        <v>0</v>
      </c>
    </row>
    <row r="55" spans="1:10" s="48" customFormat="1" ht="13.5" thickBot="1">
      <c r="A55" s="543" t="s">
        <v>438</v>
      </c>
      <c r="B55" s="544"/>
      <c r="C55" s="544"/>
      <c r="D55" s="544"/>
      <c r="E55" s="544"/>
      <c r="F55" s="544"/>
      <c r="G55" s="545"/>
      <c r="J55" s="393"/>
    </row>
    <row r="56" spans="1:10" s="48" customFormat="1" ht="12.75">
      <c r="A56" s="49" t="s">
        <v>209</v>
      </c>
      <c r="B56" s="50" t="s">
        <v>418</v>
      </c>
      <c r="C56" s="50" t="s">
        <v>26</v>
      </c>
      <c r="D56" s="50" t="s">
        <v>27</v>
      </c>
      <c r="E56" s="50" t="s">
        <v>28</v>
      </c>
      <c r="F56" s="50" t="s">
        <v>210</v>
      </c>
      <c r="G56" s="51" t="s">
        <v>30</v>
      </c>
      <c r="J56" s="393"/>
    </row>
    <row r="57" spans="1:10" s="48" customFormat="1" ht="12.75">
      <c r="A57" s="547" t="s">
        <v>439</v>
      </c>
      <c r="B57" s="548"/>
      <c r="C57" s="548"/>
      <c r="D57" s="548"/>
      <c r="E57" s="548"/>
      <c r="F57" s="548"/>
      <c r="G57" s="549"/>
      <c r="J57" s="393"/>
    </row>
    <row r="58" spans="1:10" s="55" customFormat="1" ht="12.75">
      <c r="A58" s="35">
        <v>1</v>
      </c>
      <c r="B58" s="30">
        <v>84</v>
      </c>
      <c r="C58" s="52" t="s">
        <v>165</v>
      </c>
      <c r="D58" s="88"/>
      <c r="E58" s="34" t="s">
        <v>118</v>
      </c>
      <c r="F58" s="34">
        <f aca="true" t="shared" si="7" ref="F58:F83">A58*B58*D58</f>
        <v>0</v>
      </c>
      <c r="G58" s="189"/>
      <c r="H58" s="48">
        <f t="shared" si="0"/>
        <v>0</v>
      </c>
      <c r="J58" s="393">
        <f t="shared" si="2"/>
        <v>0</v>
      </c>
    </row>
    <row r="59" spans="1:10" s="55" customFormat="1" ht="12.75">
      <c r="A59" s="35">
        <v>1</v>
      </c>
      <c r="B59" s="30">
        <v>44</v>
      </c>
      <c r="C59" s="52" t="s">
        <v>166</v>
      </c>
      <c r="D59" s="88"/>
      <c r="E59" s="34" t="s">
        <v>118</v>
      </c>
      <c r="F59" s="34">
        <f t="shared" si="7"/>
        <v>0</v>
      </c>
      <c r="G59" s="189"/>
      <c r="H59" s="48">
        <f t="shared" si="0"/>
        <v>0</v>
      </c>
      <c r="J59" s="393">
        <f t="shared" si="2"/>
        <v>0</v>
      </c>
    </row>
    <row r="60" spans="1:10" s="55" customFormat="1" ht="12.75">
      <c r="A60" s="35">
        <v>2</v>
      </c>
      <c r="B60" s="30">
        <v>84</v>
      </c>
      <c r="C60" s="52" t="s">
        <v>171</v>
      </c>
      <c r="D60" s="88"/>
      <c r="E60" s="34" t="s">
        <v>118</v>
      </c>
      <c r="F60" s="34">
        <f t="shared" si="7"/>
        <v>0</v>
      </c>
      <c r="G60" s="189"/>
      <c r="H60" s="48">
        <f t="shared" si="0"/>
        <v>0</v>
      </c>
      <c r="J60" s="393">
        <f t="shared" si="2"/>
        <v>0</v>
      </c>
    </row>
    <row r="61" spans="1:10" s="55" customFormat="1" ht="12.75">
      <c r="A61" s="35">
        <v>2</v>
      </c>
      <c r="B61" s="30">
        <v>44</v>
      </c>
      <c r="C61" s="52" t="s">
        <v>172</v>
      </c>
      <c r="D61" s="88"/>
      <c r="E61" s="34" t="s">
        <v>118</v>
      </c>
      <c r="F61" s="34">
        <f t="shared" si="7"/>
        <v>0</v>
      </c>
      <c r="G61" s="189"/>
      <c r="H61" s="48">
        <f t="shared" si="0"/>
        <v>0</v>
      </c>
      <c r="J61" s="393">
        <f t="shared" si="2"/>
        <v>0</v>
      </c>
    </row>
    <row r="62" spans="1:10" s="55" customFormat="1" ht="12.75">
      <c r="A62" s="35">
        <v>1</v>
      </c>
      <c r="B62" s="30">
        <v>84</v>
      </c>
      <c r="C62" s="52" t="s">
        <v>204</v>
      </c>
      <c r="D62" s="88"/>
      <c r="E62" s="34" t="s">
        <v>118</v>
      </c>
      <c r="F62" s="34">
        <f t="shared" si="7"/>
        <v>0</v>
      </c>
      <c r="G62" s="189"/>
      <c r="H62" s="48">
        <f t="shared" si="0"/>
        <v>0</v>
      </c>
      <c r="J62" s="393">
        <f t="shared" si="2"/>
        <v>0</v>
      </c>
    </row>
    <row r="63" spans="1:10" s="55" customFormat="1" ht="12.75">
      <c r="A63" s="35">
        <v>1</v>
      </c>
      <c r="B63" s="30">
        <v>44</v>
      </c>
      <c r="C63" s="52" t="s">
        <v>205</v>
      </c>
      <c r="D63" s="88"/>
      <c r="E63" s="34" t="s">
        <v>118</v>
      </c>
      <c r="F63" s="34">
        <f t="shared" si="7"/>
        <v>0</v>
      </c>
      <c r="G63" s="189"/>
      <c r="H63" s="48">
        <f t="shared" si="0"/>
        <v>0</v>
      </c>
      <c r="J63" s="393">
        <f t="shared" si="2"/>
        <v>0</v>
      </c>
    </row>
    <row r="64" spans="1:10" s="55" customFormat="1" ht="12.75">
      <c r="A64" s="35">
        <v>1</v>
      </c>
      <c r="B64" s="30">
        <v>84</v>
      </c>
      <c r="C64" s="52" t="s">
        <v>175</v>
      </c>
      <c r="D64" s="88"/>
      <c r="E64" s="34" t="s">
        <v>118</v>
      </c>
      <c r="F64" s="34">
        <f t="shared" si="7"/>
        <v>0</v>
      </c>
      <c r="G64" s="189"/>
      <c r="H64" s="48">
        <f t="shared" si="0"/>
        <v>0</v>
      </c>
      <c r="J64" s="393">
        <f t="shared" si="2"/>
        <v>0</v>
      </c>
    </row>
    <row r="65" spans="1:10" s="55" customFormat="1" ht="12.75">
      <c r="A65" s="35">
        <v>1</v>
      </c>
      <c r="B65" s="30">
        <v>44</v>
      </c>
      <c r="C65" s="52" t="s">
        <v>176</v>
      </c>
      <c r="D65" s="88"/>
      <c r="E65" s="34" t="s">
        <v>118</v>
      </c>
      <c r="F65" s="34">
        <f t="shared" si="7"/>
        <v>0</v>
      </c>
      <c r="G65" s="189"/>
      <c r="H65" s="48">
        <f t="shared" si="0"/>
        <v>0</v>
      </c>
      <c r="J65" s="393">
        <f t="shared" si="2"/>
        <v>0</v>
      </c>
    </row>
    <row r="66" spans="1:10" s="55" customFormat="1" ht="12.75">
      <c r="A66" s="35">
        <v>12</v>
      </c>
      <c r="B66" s="30">
        <v>84</v>
      </c>
      <c r="C66" s="52" t="s">
        <v>422</v>
      </c>
      <c r="D66" s="88"/>
      <c r="E66" s="34" t="s">
        <v>118</v>
      </c>
      <c r="F66" s="34">
        <f t="shared" si="7"/>
        <v>0</v>
      </c>
      <c r="G66" s="189"/>
      <c r="H66" s="48">
        <f t="shared" si="0"/>
        <v>0</v>
      </c>
      <c r="J66" s="393">
        <f t="shared" si="2"/>
        <v>0</v>
      </c>
    </row>
    <row r="67" spans="1:10" s="55" customFormat="1" ht="12.75">
      <c r="A67" s="35">
        <v>12</v>
      </c>
      <c r="B67" s="30">
        <v>44</v>
      </c>
      <c r="C67" s="52" t="s">
        <v>423</v>
      </c>
      <c r="D67" s="88"/>
      <c r="E67" s="34" t="s">
        <v>118</v>
      </c>
      <c r="F67" s="34">
        <f t="shared" si="7"/>
        <v>0</v>
      </c>
      <c r="G67" s="189"/>
      <c r="H67" s="48">
        <f t="shared" si="0"/>
        <v>0</v>
      </c>
      <c r="J67" s="393">
        <f t="shared" si="2"/>
        <v>0</v>
      </c>
    </row>
    <row r="68" spans="1:10" s="55" customFormat="1" ht="12.75">
      <c r="A68" s="35">
        <v>2</v>
      </c>
      <c r="B68" s="30">
        <v>84</v>
      </c>
      <c r="C68" s="52" t="s">
        <v>178</v>
      </c>
      <c r="D68" s="88"/>
      <c r="E68" s="34" t="s">
        <v>118</v>
      </c>
      <c r="F68" s="34">
        <f t="shared" si="7"/>
        <v>0</v>
      </c>
      <c r="G68" s="238"/>
      <c r="H68" s="48">
        <f t="shared" si="0"/>
        <v>0</v>
      </c>
      <c r="J68" s="393">
        <f t="shared" si="2"/>
        <v>0</v>
      </c>
    </row>
    <row r="69" spans="1:10" s="55" customFormat="1" ht="12.75">
      <c r="A69" s="35">
        <v>2</v>
      </c>
      <c r="B69" s="30">
        <v>44</v>
      </c>
      <c r="C69" s="52" t="s">
        <v>179</v>
      </c>
      <c r="D69" s="88"/>
      <c r="E69" s="34" t="s">
        <v>118</v>
      </c>
      <c r="F69" s="34">
        <f t="shared" si="7"/>
        <v>0</v>
      </c>
      <c r="G69" s="189"/>
      <c r="H69" s="48">
        <f t="shared" si="0"/>
        <v>0</v>
      </c>
      <c r="J69" s="393">
        <f t="shared" si="2"/>
        <v>0</v>
      </c>
    </row>
    <row r="70" spans="1:10" s="55" customFormat="1" ht="12.75">
      <c r="A70" s="35">
        <v>1</v>
      </c>
      <c r="B70" s="30">
        <v>84</v>
      </c>
      <c r="C70" s="52" t="s">
        <v>180</v>
      </c>
      <c r="D70" s="88"/>
      <c r="E70" s="34" t="s">
        <v>118</v>
      </c>
      <c r="F70" s="34">
        <f t="shared" si="7"/>
        <v>0</v>
      </c>
      <c r="G70" s="189"/>
      <c r="H70" s="48">
        <f t="shared" si="0"/>
        <v>0</v>
      </c>
      <c r="J70" s="393">
        <f t="shared" si="2"/>
        <v>0</v>
      </c>
    </row>
    <row r="71" spans="1:10" s="55" customFormat="1" ht="12.75">
      <c r="A71" s="35">
        <v>1</v>
      </c>
      <c r="B71" s="30">
        <v>44</v>
      </c>
      <c r="C71" s="52" t="s">
        <v>181</v>
      </c>
      <c r="D71" s="88"/>
      <c r="E71" s="34" t="s">
        <v>118</v>
      </c>
      <c r="F71" s="34">
        <f t="shared" si="7"/>
        <v>0</v>
      </c>
      <c r="G71" s="189"/>
      <c r="H71" s="48">
        <f t="shared" si="0"/>
        <v>0</v>
      </c>
      <c r="J71" s="393">
        <f t="shared" si="2"/>
        <v>0</v>
      </c>
    </row>
    <row r="72" spans="1:10" s="48" customFormat="1" ht="12.75">
      <c r="A72" s="547" t="s">
        <v>440</v>
      </c>
      <c r="B72" s="548"/>
      <c r="C72" s="548"/>
      <c r="D72" s="548"/>
      <c r="E72" s="548"/>
      <c r="F72" s="548"/>
      <c r="G72" s="549"/>
      <c r="J72" s="393"/>
    </row>
    <row r="73" spans="1:10" s="55" customFormat="1" ht="12.75">
      <c r="A73" s="35">
        <v>1</v>
      </c>
      <c r="B73" s="29">
        <v>84</v>
      </c>
      <c r="C73" s="52" t="s">
        <v>165</v>
      </c>
      <c r="D73" s="88"/>
      <c r="E73" s="34" t="s">
        <v>118</v>
      </c>
      <c r="F73" s="34">
        <f t="shared" si="7"/>
        <v>0</v>
      </c>
      <c r="G73" s="189"/>
      <c r="H73" s="48">
        <f aca="true" t="shared" si="8" ref="H73:H136">IF(ISBLANK(D73),0,IF(F73=0,0,1))</f>
        <v>0</v>
      </c>
      <c r="J73" s="393">
        <f t="shared" si="2"/>
        <v>0</v>
      </c>
    </row>
    <row r="74" spans="1:10" s="55" customFormat="1" ht="12.75">
      <c r="A74" s="35">
        <v>2</v>
      </c>
      <c r="B74" s="29">
        <v>84</v>
      </c>
      <c r="C74" s="52" t="s">
        <v>171</v>
      </c>
      <c r="D74" s="88"/>
      <c r="E74" s="34" t="s">
        <v>118</v>
      </c>
      <c r="F74" s="34">
        <f t="shared" si="7"/>
        <v>0</v>
      </c>
      <c r="G74" s="189"/>
      <c r="H74" s="48">
        <f t="shared" si="8"/>
        <v>0</v>
      </c>
      <c r="J74" s="393">
        <f aca="true" t="shared" si="9" ref="J74:J137">F74</f>
        <v>0</v>
      </c>
    </row>
    <row r="75" spans="1:10" s="55" customFormat="1" ht="12.75">
      <c r="A75" s="35">
        <v>2</v>
      </c>
      <c r="B75" s="29">
        <v>44</v>
      </c>
      <c r="C75" s="52" t="s">
        <v>172</v>
      </c>
      <c r="D75" s="88"/>
      <c r="E75" s="34" t="s">
        <v>118</v>
      </c>
      <c r="F75" s="34">
        <f t="shared" si="7"/>
        <v>0</v>
      </c>
      <c r="G75" s="189"/>
      <c r="H75" s="48">
        <f t="shared" si="8"/>
        <v>0</v>
      </c>
      <c r="J75" s="393">
        <f t="shared" si="9"/>
        <v>0</v>
      </c>
    </row>
    <row r="76" spans="1:10" s="55" customFormat="1" ht="12.75">
      <c r="A76" s="35">
        <v>3</v>
      </c>
      <c r="B76" s="29">
        <v>84</v>
      </c>
      <c r="C76" s="52" t="s">
        <v>173</v>
      </c>
      <c r="D76" s="88"/>
      <c r="E76" s="34" t="s">
        <v>118</v>
      </c>
      <c r="F76" s="34">
        <f t="shared" si="7"/>
        <v>0</v>
      </c>
      <c r="G76" s="189"/>
      <c r="H76" s="48">
        <f t="shared" si="8"/>
        <v>0</v>
      </c>
      <c r="J76" s="393">
        <f t="shared" si="9"/>
        <v>0</v>
      </c>
    </row>
    <row r="77" spans="1:10" s="55" customFormat="1" ht="12.75">
      <c r="A77" s="35">
        <v>3</v>
      </c>
      <c r="B77" s="29">
        <v>44</v>
      </c>
      <c r="C77" s="52" t="s">
        <v>174</v>
      </c>
      <c r="D77" s="88"/>
      <c r="E77" s="34" t="s">
        <v>118</v>
      </c>
      <c r="F77" s="34">
        <f t="shared" si="7"/>
        <v>0</v>
      </c>
      <c r="G77" s="189"/>
      <c r="H77" s="48">
        <f t="shared" si="8"/>
        <v>0</v>
      </c>
      <c r="J77" s="393">
        <f t="shared" si="9"/>
        <v>0</v>
      </c>
    </row>
    <row r="78" spans="1:10" s="55" customFormat="1" ht="12.75">
      <c r="A78" s="35">
        <v>2</v>
      </c>
      <c r="B78" s="29">
        <v>84</v>
      </c>
      <c r="C78" s="52" t="s">
        <v>178</v>
      </c>
      <c r="D78" s="88"/>
      <c r="E78" s="34" t="s">
        <v>118</v>
      </c>
      <c r="F78" s="34">
        <f t="shared" si="7"/>
        <v>0</v>
      </c>
      <c r="G78" s="189"/>
      <c r="H78" s="48">
        <f t="shared" si="8"/>
        <v>0</v>
      </c>
      <c r="J78" s="393">
        <f t="shared" si="9"/>
        <v>0</v>
      </c>
    </row>
    <row r="79" spans="1:10" s="55" customFormat="1" ht="12.75">
      <c r="A79" s="35">
        <v>2</v>
      </c>
      <c r="B79" s="29">
        <v>44</v>
      </c>
      <c r="C79" s="52" t="s">
        <v>179</v>
      </c>
      <c r="D79" s="88"/>
      <c r="E79" s="34" t="s">
        <v>118</v>
      </c>
      <c r="F79" s="34">
        <f t="shared" si="7"/>
        <v>0</v>
      </c>
      <c r="G79" s="189"/>
      <c r="H79" s="48">
        <f t="shared" si="8"/>
        <v>0</v>
      </c>
      <c r="J79" s="393">
        <f t="shared" si="9"/>
        <v>0</v>
      </c>
    </row>
    <row r="80" spans="1:10" s="55" customFormat="1" ht="12.75">
      <c r="A80" s="35">
        <v>1</v>
      </c>
      <c r="B80" s="29">
        <v>84</v>
      </c>
      <c r="C80" s="52" t="s">
        <v>180</v>
      </c>
      <c r="D80" s="88"/>
      <c r="E80" s="34" t="s">
        <v>118</v>
      </c>
      <c r="F80" s="34">
        <f t="shared" si="7"/>
        <v>0</v>
      </c>
      <c r="G80" s="189"/>
      <c r="H80" s="48">
        <f t="shared" si="8"/>
        <v>0</v>
      </c>
      <c r="J80" s="393">
        <f t="shared" si="9"/>
        <v>0</v>
      </c>
    </row>
    <row r="81" spans="1:10" s="55" customFormat="1" ht="12.75">
      <c r="A81" s="35">
        <v>1</v>
      </c>
      <c r="B81" s="29">
        <v>44</v>
      </c>
      <c r="C81" s="52" t="s">
        <v>181</v>
      </c>
      <c r="D81" s="88"/>
      <c r="E81" s="34" t="s">
        <v>118</v>
      </c>
      <c r="F81" s="34">
        <f t="shared" si="7"/>
        <v>0</v>
      </c>
      <c r="G81" s="189"/>
      <c r="H81" s="48">
        <f t="shared" si="8"/>
        <v>0</v>
      </c>
      <c r="J81" s="393">
        <f t="shared" si="9"/>
        <v>0</v>
      </c>
    </row>
    <row r="82" spans="1:10" s="55" customFormat="1" ht="12.75">
      <c r="A82" s="35">
        <v>2</v>
      </c>
      <c r="B82" s="29">
        <v>84</v>
      </c>
      <c r="C82" s="52" t="s">
        <v>186</v>
      </c>
      <c r="D82" s="101"/>
      <c r="E82" s="34" t="s">
        <v>118</v>
      </c>
      <c r="F82" s="34">
        <f t="shared" si="7"/>
        <v>0</v>
      </c>
      <c r="G82" s="189"/>
      <c r="H82" s="48">
        <f t="shared" si="8"/>
        <v>0</v>
      </c>
      <c r="J82" s="393">
        <f t="shared" si="9"/>
        <v>0</v>
      </c>
    </row>
    <row r="83" spans="1:10" s="55" customFormat="1" ht="13.5" thickBot="1">
      <c r="A83" s="36">
        <v>2</v>
      </c>
      <c r="B83" s="56">
        <v>44</v>
      </c>
      <c r="C83" s="57" t="s">
        <v>187</v>
      </c>
      <c r="D83" s="301"/>
      <c r="E83" s="40" t="s">
        <v>118</v>
      </c>
      <c r="F83" s="34">
        <f t="shared" si="7"/>
        <v>0</v>
      </c>
      <c r="G83" s="195"/>
      <c r="H83" s="48">
        <f t="shared" si="8"/>
        <v>0</v>
      </c>
      <c r="J83" s="393">
        <f t="shared" si="9"/>
        <v>0</v>
      </c>
    </row>
    <row r="84" spans="1:10" s="48" customFormat="1" ht="13.5" thickBot="1">
      <c r="A84" s="543" t="s">
        <v>1314</v>
      </c>
      <c r="B84" s="544"/>
      <c r="C84" s="544"/>
      <c r="D84" s="544"/>
      <c r="E84" s="544"/>
      <c r="F84" s="544"/>
      <c r="G84" s="545"/>
      <c r="J84" s="393"/>
    </row>
    <row r="85" spans="1:10" s="48" customFormat="1" ht="12.75">
      <c r="A85" s="49" t="s">
        <v>209</v>
      </c>
      <c r="B85" s="50" t="s">
        <v>418</v>
      </c>
      <c r="C85" s="50" t="s">
        <v>26</v>
      </c>
      <c r="D85" s="50" t="s">
        <v>27</v>
      </c>
      <c r="E85" s="50" t="s">
        <v>28</v>
      </c>
      <c r="F85" s="50" t="s">
        <v>210</v>
      </c>
      <c r="G85" s="51" t="s">
        <v>30</v>
      </c>
      <c r="J85" s="393"/>
    </row>
    <row r="86" spans="1:10" s="48" customFormat="1" ht="12.75">
      <c r="A86" s="547" t="s">
        <v>441</v>
      </c>
      <c r="B86" s="548"/>
      <c r="C86" s="548"/>
      <c r="D86" s="548"/>
      <c r="E86" s="548"/>
      <c r="F86" s="548"/>
      <c r="G86" s="549"/>
      <c r="J86" s="393"/>
    </row>
    <row r="87" spans="1:10" s="55" customFormat="1" ht="12.75">
      <c r="A87" s="35">
        <v>1</v>
      </c>
      <c r="B87" s="30">
        <v>84</v>
      </c>
      <c r="C87" s="52" t="s">
        <v>171</v>
      </c>
      <c r="D87" s="88"/>
      <c r="E87" s="34" t="s">
        <v>118</v>
      </c>
      <c r="F87" s="34">
        <f aca="true" t="shared" si="10" ref="F87:F101">A87*B87*D87</f>
        <v>0</v>
      </c>
      <c r="G87" s="189"/>
      <c r="H87" s="48">
        <f t="shared" si="8"/>
        <v>0</v>
      </c>
      <c r="J87" s="393">
        <f t="shared" si="9"/>
        <v>0</v>
      </c>
    </row>
    <row r="88" spans="1:10" s="55" customFormat="1" ht="12.75">
      <c r="A88" s="35">
        <v>1</v>
      </c>
      <c r="B88" s="30">
        <v>44</v>
      </c>
      <c r="C88" s="52" t="s">
        <v>172</v>
      </c>
      <c r="D88" s="88"/>
      <c r="E88" s="34" t="s">
        <v>118</v>
      </c>
      <c r="F88" s="34">
        <f t="shared" si="10"/>
        <v>0</v>
      </c>
      <c r="G88" s="189"/>
      <c r="H88" s="48">
        <f t="shared" si="8"/>
        <v>0</v>
      </c>
      <c r="J88" s="393">
        <f t="shared" si="9"/>
        <v>0</v>
      </c>
    </row>
    <row r="89" spans="1:10" s="55" customFormat="1" ht="12.75">
      <c r="A89" s="35">
        <v>2</v>
      </c>
      <c r="B89" s="30">
        <v>84</v>
      </c>
      <c r="C89" s="52" t="s">
        <v>204</v>
      </c>
      <c r="D89" s="88"/>
      <c r="E89" s="34" t="s">
        <v>118</v>
      </c>
      <c r="F89" s="34">
        <f t="shared" si="10"/>
        <v>0</v>
      </c>
      <c r="G89" s="189"/>
      <c r="H89" s="48">
        <f t="shared" si="8"/>
        <v>0</v>
      </c>
      <c r="J89" s="393">
        <f t="shared" si="9"/>
        <v>0</v>
      </c>
    </row>
    <row r="90" spans="1:10" s="55" customFormat="1" ht="12.75">
      <c r="A90" s="35">
        <v>2</v>
      </c>
      <c r="B90" s="30">
        <v>44</v>
      </c>
      <c r="C90" s="52" t="s">
        <v>205</v>
      </c>
      <c r="D90" s="88"/>
      <c r="E90" s="34" t="s">
        <v>118</v>
      </c>
      <c r="F90" s="34">
        <f t="shared" si="10"/>
        <v>0</v>
      </c>
      <c r="G90" s="189"/>
      <c r="H90" s="48">
        <f t="shared" si="8"/>
        <v>0</v>
      </c>
      <c r="J90" s="393">
        <f t="shared" si="9"/>
        <v>0</v>
      </c>
    </row>
    <row r="91" spans="1:10" s="55" customFormat="1" ht="12.75">
      <c r="A91" s="35">
        <v>2</v>
      </c>
      <c r="B91" s="30">
        <v>84</v>
      </c>
      <c r="C91" s="52" t="s">
        <v>178</v>
      </c>
      <c r="D91" s="88"/>
      <c r="E91" s="34" t="s">
        <v>118</v>
      </c>
      <c r="F91" s="34">
        <f t="shared" si="10"/>
        <v>0</v>
      </c>
      <c r="G91" s="238"/>
      <c r="H91" s="48">
        <f t="shared" si="8"/>
        <v>0</v>
      </c>
      <c r="J91" s="393">
        <f t="shared" si="9"/>
        <v>0</v>
      </c>
    </row>
    <row r="92" spans="1:10" s="55" customFormat="1" ht="12.75">
      <c r="A92" s="35">
        <v>2</v>
      </c>
      <c r="B92" s="30">
        <v>44</v>
      </c>
      <c r="C92" s="52" t="s">
        <v>179</v>
      </c>
      <c r="D92" s="88"/>
      <c r="E92" s="34" t="s">
        <v>118</v>
      </c>
      <c r="F92" s="34">
        <f t="shared" si="10"/>
        <v>0</v>
      </c>
      <c r="G92" s="189"/>
      <c r="H92" s="48">
        <f t="shared" si="8"/>
        <v>0</v>
      </c>
      <c r="J92" s="393">
        <f t="shared" si="9"/>
        <v>0</v>
      </c>
    </row>
    <row r="93" spans="1:10" s="55" customFormat="1" ht="12.75">
      <c r="A93" s="35">
        <v>1</v>
      </c>
      <c r="B93" s="30">
        <v>84</v>
      </c>
      <c r="C93" s="52" t="s">
        <v>180</v>
      </c>
      <c r="D93" s="88"/>
      <c r="E93" s="34" t="s">
        <v>118</v>
      </c>
      <c r="F93" s="34">
        <f t="shared" si="10"/>
        <v>0</v>
      </c>
      <c r="G93" s="189"/>
      <c r="H93" s="48">
        <f t="shared" si="8"/>
        <v>0</v>
      </c>
      <c r="J93" s="393">
        <f t="shared" si="9"/>
        <v>0</v>
      </c>
    </row>
    <row r="94" spans="1:10" s="55" customFormat="1" ht="12.75">
      <c r="A94" s="35">
        <v>1</v>
      </c>
      <c r="B94" s="30">
        <v>44</v>
      </c>
      <c r="C94" s="52" t="s">
        <v>181</v>
      </c>
      <c r="D94" s="88"/>
      <c r="E94" s="34" t="s">
        <v>118</v>
      </c>
      <c r="F94" s="34">
        <f t="shared" si="10"/>
        <v>0</v>
      </c>
      <c r="G94" s="189"/>
      <c r="H94" s="48">
        <f t="shared" si="8"/>
        <v>0</v>
      </c>
      <c r="J94" s="393">
        <f t="shared" si="9"/>
        <v>0</v>
      </c>
    </row>
    <row r="95" spans="1:10" s="55" customFormat="1" ht="12.75">
      <c r="A95" s="35">
        <v>12</v>
      </c>
      <c r="B95" s="30">
        <v>84</v>
      </c>
      <c r="C95" s="52" t="s">
        <v>183</v>
      </c>
      <c r="D95" s="88"/>
      <c r="E95" s="34" t="s">
        <v>118</v>
      </c>
      <c r="F95" s="34">
        <f t="shared" si="10"/>
        <v>0</v>
      </c>
      <c r="G95" s="189"/>
      <c r="H95" s="48">
        <f t="shared" si="8"/>
        <v>0</v>
      </c>
      <c r="J95" s="393">
        <f t="shared" si="9"/>
        <v>0</v>
      </c>
    </row>
    <row r="96" spans="1:10" s="55" customFormat="1" ht="12.75">
      <c r="A96" s="35">
        <v>12</v>
      </c>
      <c r="B96" s="30">
        <v>44</v>
      </c>
      <c r="C96" s="52" t="s">
        <v>184</v>
      </c>
      <c r="D96" s="88"/>
      <c r="E96" s="34" t="s">
        <v>118</v>
      </c>
      <c r="F96" s="34">
        <f t="shared" si="10"/>
        <v>0</v>
      </c>
      <c r="G96" s="189"/>
      <c r="H96" s="48">
        <f t="shared" si="8"/>
        <v>0</v>
      </c>
      <c r="J96" s="393">
        <f t="shared" si="9"/>
        <v>0</v>
      </c>
    </row>
    <row r="97" spans="1:10" s="55" customFormat="1" ht="12.75">
      <c r="A97" s="35">
        <v>12</v>
      </c>
      <c r="B97" s="30">
        <v>44</v>
      </c>
      <c r="C97" s="52" t="s">
        <v>185</v>
      </c>
      <c r="D97" s="88"/>
      <c r="E97" s="34" t="s">
        <v>118</v>
      </c>
      <c r="F97" s="34">
        <f t="shared" si="10"/>
        <v>0</v>
      </c>
      <c r="G97" s="189"/>
      <c r="H97" s="48">
        <f t="shared" si="8"/>
        <v>0</v>
      </c>
      <c r="J97" s="393">
        <f t="shared" si="9"/>
        <v>0</v>
      </c>
    </row>
    <row r="98" spans="1:10" s="55" customFormat="1" ht="12.75">
      <c r="A98" s="35">
        <v>4</v>
      </c>
      <c r="B98" s="30">
        <v>84</v>
      </c>
      <c r="C98" s="52" t="s">
        <v>442</v>
      </c>
      <c r="D98" s="101"/>
      <c r="E98" s="34" t="s">
        <v>118</v>
      </c>
      <c r="F98" s="34">
        <f t="shared" si="10"/>
        <v>0</v>
      </c>
      <c r="G98" s="189"/>
      <c r="H98" s="48">
        <f t="shared" si="8"/>
        <v>0</v>
      </c>
      <c r="J98" s="393">
        <f t="shared" si="9"/>
        <v>0</v>
      </c>
    </row>
    <row r="99" spans="1:10" s="55" customFormat="1" ht="12.75">
      <c r="A99" s="35">
        <v>4</v>
      </c>
      <c r="B99" s="30">
        <v>44</v>
      </c>
      <c r="C99" s="52" t="s">
        <v>187</v>
      </c>
      <c r="D99" s="101"/>
      <c r="E99" s="34" t="s">
        <v>118</v>
      </c>
      <c r="F99" s="34">
        <f t="shared" si="10"/>
        <v>0</v>
      </c>
      <c r="G99" s="189"/>
      <c r="H99" s="48">
        <f t="shared" si="8"/>
        <v>0</v>
      </c>
      <c r="J99" s="393">
        <f t="shared" si="9"/>
        <v>0</v>
      </c>
    </row>
    <row r="100" spans="1:10" s="55" customFormat="1" ht="12.75">
      <c r="A100" s="35">
        <v>2</v>
      </c>
      <c r="B100" s="30">
        <v>84</v>
      </c>
      <c r="C100" s="52" t="s">
        <v>431</v>
      </c>
      <c r="D100" s="101"/>
      <c r="E100" s="34" t="s">
        <v>118</v>
      </c>
      <c r="F100" s="34">
        <f t="shared" si="10"/>
        <v>0</v>
      </c>
      <c r="G100" s="189"/>
      <c r="H100" s="48">
        <f t="shared" si="8"/>
        <v>0</v>
      </c>
      <c r="J100" s="393">
        <f t="shared" si="9"/>
        <v>0</v>
      </c>
    </row>
    <row r="101" spans="1:10" s="55" customFormat="1" ht="12.75">
      <c r="A101" s="35">
        <v>2</v>
      </c>
      <c r="B101" s="30">
        <v>44</v>
      </c>
      <c r="C101" s="52" t="s">
        <v>432</v>
      </c>
      <c r="D101" s="101"/>
      <c r="E101" s="34" t="s">
        <v>118</v>
      </c>
      <c r="F101" s="34">
        <f t="shared" si="10"/>
        <v>0</v>
      </c>
      <c r="G101" s="189"/>
      <c r="H101" s="48">
        <f t="shared" si="8"/>
        <v>0</v>
      </c>
      <c r="J101" s="393">
        <f t="shared" si="9"/>
        <v>0</v>
      </c>
    </row>
    <row r="102" spans="1:10" s="48" customFormat="1" ht="12.75">
      <c r="A102" s="547" t="s">
        <v>443</v>
      </c>
      <c r="B102" s="548"/>
      <c r="C102" s="548"/>
      <c r="D102" s="548"/>
      <c r="E102" s="548"/>
      <c r="F102" s="548"/>
      <c r="G102" s="549"/>
      <c r="J102" s="393"/>
    </row>
    <row r="103" spans="1:10" s="48" customFormat="1" ht="12.75">
      <c r="A103" s="35">
        <v>1</v>
      </c>
      <c r="B103" s="30">
        <v>84</v>
      </c>
      <c r="C103" s="28" t="s">
        <v>420</v>
      </c>
      <c r="D103" s="88"/>
      <c r="E103" s="34" t="s">
        <v>118</v>
      </c>
      <c r="F103" s="34">
        <f aca="true" t="shared" si="11" ref="F103:F117">A103*B103*D103</f>
        <v>0</v>
      </c>
      <c r="G103" s="235"/>
      <c r="H103" s="48">
        <f t="shared" si="8"/>
        <v>0</v>
      </c>
      <c r="J103" s="393">
        <f t="shared" si="9"/>
        <v>0</v>
      </c>
    </row>
    <row r="104" spans="1:10" s="48" customFormat="1" ht="12.75">
      <c r="A104" s="35">
        <v>1</v>
      </c>
      <c r="B104" s="30">
        <v>44</v>
      </c>
      <c r="C104" s="28" t="s">
        <v>420</v>
      </c>
      <c r="D104" s="88"/>
      <c r="E104" s="34" t="s">
        <v>118</v>
      </c>
      <c r="F104" s="34">
        <f t="shared" si="11"/>
        <v>0</v>
      </c>
      <c r="G104" s="235"/>
      <c r="H104" s="48">
        <f t="shared" si="8"/>
        <v>0</v>
      </c>
      <c r="J104" s="393">
        <f t="shared" si="9"/>
        <v>0</v>
      </c>
    </row>
    <row r="105" spans="1:10" s="55" customFormat="1" ht="12.75">
      <c r="A105" s="35">
        <v>1</v>
      </c>
      <c r="B105" s="30">
        <v>84</v>
      </c>
      <c r="C105" s="52" t="s">
        <v>171</v>
      </c>
      <c r="D105" s="88"/>
      <c r="E105" s="34" t="s">
        <v>118</v>
      </c>
      <c r="F105" s="34">
        <f t="shared" si="11"/>
        <v>0</v>
      </c>
      <c r="G105" s="189"/>
      <c r="H105" s="48">
        <f t="shared" si="8"/>
        <v>0</v>
      </c>
      <c r="J105" s="393">
        <f t="shared" si="9"/>
        <v>0</v>
      </c>
    </row>
    <row r="106" spans="1:10" s="55" customFormat="1" ht="12.75">
      <c r="A106" s="35">
        <v>1</v>
      </c>
      <c r="B106" s="30">
        <v>44</v>
      </c>
      <c r="C106" s="52" t="s">
        <v>172</v>
      </c>
      <c r="D106" s="88"/>
      <c r="E106" s="34" t="s">
        <v>118</v>
      </c>
      <c r="F106" s="34">
        <f t="shared" si="11"/>
        <v>0</v>
      </c>
      <c r="G106" s="189"/>
      <c r="H106" s="48">
        <f t="shared" si="8"/>
        <v>0</v>
      </c>
      <c r="J106" s="393">
        <f t="shared" si="9"/>
        <v>0</v>
      </c>
    </row>
    <row r="107" spans="1:10" s="55" customFormat="1" ht="12.75">
      <c r="A107" s="35">
        <v>2</v>
      </c>
      <c r="B107" s="30">
        <v>84</v>
      </c>
      <c r="C107" s="52" t="s">
        <v>204</v>
      </c>
      <c r="D107" s="88"/>
      <c r="E107" s="34" t="s">
        <v>118</v>
      </c>
      <c r="F107" s="34">
        <f t="shared" si="11"/>
        <v>0</v>
      </c>
      <c r="G107" s="189"/>
      <c r="H107" s="48">
        <f t="shared" si="8"/>
        <v>0</v>
      </c>
      <c r="J107" s="393">
        <f t="shared" si="9"/>
        <v>0</v>
      </c>
    </row>
    <row r="108" spans="1:10" s="55" customFormat="1" ht="12.75">
      <c r="A108" s="35">
        <v>2</v>
      </c>
      <c r="B108" s="30">
        <v>44</v>
      </c>
      <c r="C108" s="52" t="s">
        <v>205</v>
      </c>
      <c r="D108" s="88"/>
      <c r="E108" s="34" t="s">
        <v>118</v>
      </c>
      <c r="F108" s="34">
        <f t="shared" si="11"/>
        <v>0</v>
      </c>
      <c r="G108" s="189"/>
      <c r="H108" s="48">
        <f t="shared" si="8"/>
        <v>0</v>
      </c>
      <c r="J108" s="393">
        <f t="shared" si="9"/>
        <v>0</v>
      </c>
    </row>
    <row r="109" spans="1:10" s="55" customFormat="1" ht="12.75">
      <c r="A109" s="35">
        <v>2</v>
      </c>
      <c r="B109" s="30">
        <v>84</v>
      </c>
      <c r="C109" s="52" t="s">
        <v>178</v>
      </c>
      <c r="D109" s="88"/>
      <c r="E109" s="34" t="s">
        <v>118</v>
      </c>
      <c r="F109" s="34">
        <f t="shared" si="11"/>
        <v>0</v>
      </c>
      <c r="G109" s="238"/>
      <c r="H109" s="48">
        <f t="shared" si="8"/>
        <v>0</v>
      </c>
      <c r="J109" s="393">
        <f t="shared" si="9"/>
        <v>0</v>
      </c>
    </row>
    <row r="110" spans="1:10" s="55" customFormat="1" ht="12.75">
      <c r="A110" s="35">
        <v>2</v>
      </c>
      <c r="B110" s="30">
        <v>44</v>
      </c>
      <c r="C110" s="52" t="s">
        <v>179</v>
      </c>
      <c r="D110" s="88"/>
      <c r="E110" s="34" t="s">
        <v>118</v>
      </c>
      <c r="F110" s="34">
        <f t="shared" si="11"/>
        <v>0</v>
      </c>
      <c r="G110" s="189"/>
      <c r="H110" s="48">
        <f t="shared" si="8"/>
        <v>0</v>
      </c>
      <c r="J110" s="393">
        <f t="shared" si="9"/>
        <v>0</v>
      </c>
    </row>
    <row r="111" spans="1:10" s="55" customFormat="1" ht="12.75">
      <c r="A111" s="35">
        <v>1</v>
      </c>
      <c r="B111" s="30">
        <v>84</v>
      </c>
      <c r="C111" s="52" t="s">
        <v>180</v>
      </c>
      <c r="D111" s="88"/>
      <c r="E111" s="34" t="s">
        <v>118</v>
      </c>
      <c r="F111" s="34">
        <f t="shared" si="11"/>
        <v>0</v>
      </c>
      <c r="G111" s="189"/>
      <c r="H111" s="48">
        <f t="shared" si="8"/>
        <v>0</v>
      </c>
      <c r="J111" s="393">
        <f t="shared" si="9"/>
        <v>0</v>
      </c>
    </row>
    <row r="112" spans="1:10" s="55" customFormat="1" ht="12.75">
      <c r="A112" s="35">
        <v>1</v>
      </c>
      <c r="B112" s="30">
        <v>44</v>
      </c>
      <c r="C112" s="52" t="s">
        <v>181</v>
      </c>
      <c r="D112" s="88"/>
      <c r="E112" s="34" t="s">
        <v>118</v>
      </c>
      <c r="F112" s="34">
        <f t="shared" si="11"/>
        <v>0</v>
      </c>
      <c r="G112" s="189"/>
      <c r="H112" s="48">
        <f t="shared" si="8"/>
        <v>0</v>
      </c>
      <c r="J112" s="393">
        <f t="shared" si="9"/>
        <v>0</v>
      </c>
    </row>
    <row r="113" spans="1:10" s="55" customFormat="1" ht="12.75">
      <c r="A113" s="35">
        <v>2</v>
      </c>
      <c r="B113" s="30">
        <v>84</v>
      </c>
      <c r="C113" s="52" t="s">
        <v>183</v>
      </c>
      <c r="D113" s="88"/>
      <c r="E113" s="34" t="s">
        <v>118</v>
      </c>
      <c r="F113" s="34">
        <f t="shared" si="11"/>
        <v>0</v>
      </c>
      <c r="G113" s="189"/>
      <c r="H113" s="48">
        <f t="shared" si="8"/>
        <v>0</v>
      </c>
      <c r="J113" s="393">
        <f t="shared" si="9"/>
        <v>0</v>
      </c>
    </row>
    <row r="114" spans="1:10" s="55" customFormat="1" ht="12.75">
      <c r="A114" s="35">
        <v>2</v>
      </c>
      <c r="B114" s="30">
        <v>44</v>
      </c>
      <c r="C114" s="52" t="s">
        <v>184</v>
      </c>
      <c r="D114" s="88"/>
      <c r="E114" s="34" t="s">
        <v>118</v>
      </c>
      <c r="F114" s="34">
        <f t="shared" si="11"/>
        <v>0</v>
      </c>
      <c r="G114" s="189"/>
      <c r="H114" s="48">
        <f t="shared" si="8"/>
        <v>0</v>
      </c>
      <c r="J114" s="393">
        <f t="shared" si="9"/>
        <v>0</v>
      </c>
    </row>
    <row r="115" spans="1:10" s="55" customFormat="1" ht="12.75">
      <c r="A115" s="35">
        <v>2</v>
      </c>
      <c r="B115" s="30">
        <v>44</v>
      </c>
      <c r="C115" s="52" t="s">
        <v>185</v>
      </c>
      <c r="D115" s="88"/>
      <c r="E115" s="34" t="s">
        <v>118</v>
      </c>
      <c r="F115" s="34">
        <f t="shared" si="11"/>
        <v>0</v>
      </c>
      <c r="G115" s="189"/>
      <c r="H115" s="48">
        <f t="shared" si="8"/>
        <v>0</v>
      </c>
      <c r="J115" s="393">
        <f t="shared" si="9"/>
        <v>0</v>
      </c>
    </row>
    <row r="116" spans="1:10" s="55" customFormat="1" ht="12.75">
      <c r="A116" s="35">
        <v>6</v>
      </c>
      <c r="B116" s="30">
        <v>84</v>
      </c>
      <c r="C116" s="52" t="s">
        <v>442</v>
      </c>
      <c r="D116" s="101"/>
      <c r="E116" s="34" t="s">
        <v>118</v>
      </c>
      <c r="F116" s="34">
        <f t="shared" si="11"/>
        <v>0</v>
      </c>
      <c r="G116" s="189"/>
      <c r="H116" s="48">
        <f t="shared" si="8"/>
        <v>0</v>
      </c>
      <c r="J116" s="393">
        <f t="shared" si="9"/>
        <v>0</v>
      </c>
    </row>
    <row r="117" spans="1:10" s="55" customFormat="1" ht="12.75">
      <c r="A117" s="35">
        <v>6</v>
      </c>
      <c r="B117" s="30">
        <v>44</v>
      </c>
      <c r="C117" s="52" t="s">
        <v>187</v>
      </c>
      <c r="D117" s="101"/>
      <c r="E117" s="34" t="s">
        <v>118</v>
      </c>
      <c r="F117" s="34">
        <f t="shared" si="11"/>
        <v>0</v>
      </c>
      <c r="G117" s="189"/>
      <c r="H117" s="48">
        <f t="shared" si="8"/>
        <v>0</v>
      </c>
      <c r="J117" s="393">
        <f t="shared" si="9"/>
        <v>0</v>
      </c>
    </row>
    <row r="118" spans="1:10" s="48" customFormat="1" ht="12.75">
      <c r="A118" s="547" t="s">
        <v>444</v>
      </c>
      <c r="B118" s="548"/>
      <c r="C118" s="548"/>
      <c r="D118" s="548"/>
      <c r="E118" s="548"/>
      <c r="F118" s="548"/>
      <c r="G118" s="549"/>
      <c r="J118" s="393"/>
    </row>
    <row r="119" spans="1:10" s="55" customFormat="1" ht="12.75">
      <c r="A119" s="35">
        <v>1</v>
      </c>
      <c r="B119" s="30">
        <v>84</v>
      </c>
      <c r="C119" s="52" t="s">
        <v>171</v>
      </c>
      <c r="D119" s="88"/>
      <c r="E119" s="34" t="s">
        <v>118</v>
      </c>
      <c r="F119" s="34">
        <f aca="true" t="shared" si="12" ref="F119:F130">A119*B119*D119</f>
        <v>0</v>
      </c>
      <c r="G119" s="189"/>
      <c r="H119" s="48">
        <f t="shared" si="8"/>
        <v>0</v>
      </c>
      <c r="J119" s="393">
        <f t="shared" si="9"/>
        <v>0</v>
      </c>
    </row>
    <row r="120" spans="1:10" s="55" customFormat="1" ht="12.75">
      <c r="A120" s="35">
        <v>1</v>
      </c>
      <c r="B120" s="30">
        <v>44</v>
      </c>
      <c r="C120" s="52" t="s">
        <v>172</v>
      </c>
      <c r="D120" s="88"/>
      <c r="E120" s="34" t="s">
        <v>118</v>
      </c>
      <c r="F120" s="34">
        <f t="shared" si="12"/>
        <v>0</v>
      </c>
      <c r="G120" s="189"/>
      <c r="H120" s="48">
        <f t="shared" si="8"/>
        <v>0</v>
      </c>
      <c r="J120" s="393">
        <f t="shared" si="9"/>
        <v>0</v>
      </c>
    </row>
    <row r="121" spans="1:10" s="55" customFormat="1" ht="12.75">
      <c r="A121" s="35">
        <v>1</v>
      </c>
      <c r="B121" s="30">
        <v>84</v>
      </c>
      <c r="C121" s="52" t="s">
        <v>204</v>
      </c>
      <c r="D121" s="88"/>
      <c r="E121" s="34" t="s">
        <v>118</v>
      </c>
      <c r="F121" s="34">
        <f t="shared" si="12"/>
        <v>0</v>
      </c>
      <c r="G121" s="189"/>
      <c r="H121" s="48">
        <f t="shared" si="8"/>
        <v>0</v>
      </c>
      <c r="J121" s="393">
        <f t="shared" si="9"/>
        <v>0</v>
      </c>
    </row>
    <row r="122" spans="1:10" s="55" customFormat="1" ht="12.75">
      <c r="A122" s="35">
        <v>1</v>
      </c>
      <c r="B122" s="30">
        <v>44</v>
      </c>
      <c r="C122" s="52" t="s">
        <v>205</v>
      </c>
      <c r="D122" s="88"/>
      <c r="E122" s="34" t="s">
        <v>118</v>
      </c>
      <c r="F122" s="34">
        <f t="shared" si="12"/>
        <v>0</v>
      </c>
      <c r="G122" s="189"/>
      <c r="H122" s="48">
        <f t="shared" si="8"/>
        <v>0</v>
      </c>
      <c r="J122" s="393">
        <f t="shared" si="9"/>
        <v>0</v>
      </c>
    </row>
    <row r="123" spans="1:10" s="55" customFormat="1" ht="12.75">
      <c r="A123" s="35">
        <v>1</v>
      </c>
      <c r="B123" s="30">
        <v>84</v>
      </c>
      <c r="C123" s="52" t="s">
        <v>178</v>
      </c>
      <c r="D123" s="88"/>
      <c r="E123" s="34" t="s">
        <v>118</v>
      </c>
      <c r="F123" s="34">
        <f t="shared" si="12"/>
        <v>0</v>
      </c>
      <c r="G123" s="238"/>
      <c r="H123" s="48">
        <f t="shared" si="8"/>
        <v>0</v>
      </c>
      <c r="J123" s="393">
        <f t="shared" si="9"/>
        <v>0</v>
      </c>
    </row>
    <row r="124" spans="1:10" s="55" customFormat="1" ht="12.75">
      <c r="A124" s="35">
        <v>1</v>
      </c>
      <c r="B124" s="30">
        <v>44</v>
      </c>
      <c r="C124" s="52" t="s">
        <v>179</v>
      </c>
      <c r="D124" s="88"/>
      <c r="E124" s="34" t="s">
        <v>118</v>
      </c>
      <c r="F124" s="34">
        <f t="shared" si="12"/>
        <v>0</v>
      </c>
      <c r="G124" s="189"/>
      <c r="H124" s="48">
        <f t="shared" si="8"/>
        <v>0</v>
      </c>
      <c r="J124" s="393">
        <f t="shared" si="9"/>
        <v>0</v>
      </c>
    </row>
    <row r="125" spans="1:10" s="55" customFormat="1" ht="12.75">
      <c r="A125" s="35">
        <v>1</v>
      </c>
      <c r="B125" s="30">
        <v>84</v>
      </c>
      <c r="C125" s="52" t="s">
        <v>180</v>
      </c>
      <c r="D125" s="88"/>
      <c r="E125" s="34" t="s">
        <v>118</v>
      </c>
      <c r="F125" s="34">
        <f t="shared" si="12"/>
        <v>0</v>
      </c>
      <c r="G125" s="189"/>
      <c r="H125" s="48">
        <f t="shared" si="8"/>
        <v>0</v>
      </c>
      <c r="J125" s="393">
        <f t="shared" si="9"/>
        <v>0</v>
      </c>
    </row>
    <row r="126" spans="1:10" s="55" customFormat="1" ht="12.75">
      <c r="A126" s="35">
        <v>1</v>
      </c>
      <c r="B126" s="30">
        <v>44</v>
      </c>
      <c r="C126" s="52" t="s">
        <v>181</v>
      </c>
      <c r="D126" s="88"/>
      <c r="E126" s="34" t="s">
        <v>118</v>
      </c>
      <c r="F126" s="34">
        <f t="shared" si="12"/>
        <v>0</v>
      </c>
      <c r="G126" s="189"/>
      <c r="H126" s="48">
        <f t="shared" si="8"/>
        <v>0</v>
      </c>
      <c r="J126" s="393">
        <f t="shared" si="9"/>
        <v>0</v>
      </c>
    </row>
    <row r="127" spans="1:10" s="55" customFormat="1" ht="12.75">
      <c r="A127" s="35">
        <v>6</v>
      </c>
      <c r="B127" s="30">
        <v>84</v>
      </c>
      <c r="C127" s="52" t="s">
        <v>442</v>
      </c>
      <c r="D127" s="101"/>
      <c r="E127" s="34" t="s">
        <v>118</v>
      </c>
      <c r="F127" s="34">
        <f t="shared" si="12"/>
        <v>0</v>
      </c>
      <c r="G127" s="189"/>
      <c r="H127" s="48">
        <f t="shared" si="8"/>
        <v>0</v>
      </c>
      <c r="J127" s="393">
        <f t="shared" si="9"/>
        <v>0</v>
      </c>
    </row>
    <row r="128" spans="1:10" s="55" customFormat="1" ht="12.75">
      <c r="A128" s="35">
        <v>6</v>
      </c>
      <c r="B128" s="30">
        <v>44</v>
      </c>
      <c r="C128" s="52" t="s">
        <v>187</v>
      </c>
      <c r="D128" s="101"/>
      <c r="E128" s="34" t="s">
        <v>118</v>
      </c>
      <c r="F128" s="34">
        <f t="shared" si="12"/>
        <v>0</v>
      </c>
      <c r="G128" s="189"/>
      <c r="H128" s="48">
        <f t="shared" si="8"/>
        <v>0</v>
      </c>
      <c r="J128" s="393">
        <f t="shared" si="9"/>
        <v>0</v>
      </c>
    </row>
    <row r="129" spans="1:10" s="55" customFormat="1" ht="12.75">
      <c r="A129" s="35">
        <v>6</v>
      </c>
      <c r="B129" s="30">
        <v>84</v>
      </c>
      <c r="C129" s="52" t="s">
        <v>445</v>
      </c>
      <c r="D129" s="110"/>
      <c r="E129" s="34" t="s">
        <v>118</v>
      </c>
      <c r="F129" s="34">
        <f t="shared" si="12"/>
        <v>0</v>
      </c>
      <c r="G129" s="189"/>
      <c r="H129" s="48">
        <f t="shared" si="8"/>
        <v>0</v>
      </c>
      <c r="J129" s="393">
        <f t="shared" si="9"/>
        <v>0</v>
      </c>
    </row>
    <row r="130" spans="1:10" s="48" customFormat="1" ht="13.5" thickBot="1">
      <c r="A130" s="36">
        <v>6</v>
      </c>
      <c r="B130" s="39">
        <v>44</v>
      </c>
      <c r="C130" s="57" t="s">
        <v>446</v>
      </c>
      <c r="D130" s="302"/>
      <c r="E130" s="40" t="s">
        <v>118</v>
      </c>
      <c r="F130" s="34">
        <f t="shared" si="12"/>
        <v>0</v>
      </c>
      <c r="G130" s="195"/>
      <c r="H130" s="48">
        <f t="shared" si="8"/>
        <v>0</v>
      </c>
      <c r="J130" s="393">
        <f t="shared" si="9"/>
        <v>0</v>
      </c>
    </row>
    <row r="131" spans="1:10" s="48" customFormat="1" ht="13.5" thickBot="1">
      <c r="A131" s="543" t="s">
        <v>1315</v>
      </c>
      <c r="B131" s="544"/>
      <c r="C131" s="544"/>
      <c r="D131" s="544"/>
      <c r="E131" s="544"/>
      <c r="F131" s="544"/>
      <c r="G131" s="545"/>
      <c r="J131" s="393"/>
    </row>
    <row r="132" spans="1:10" s="48" customFormat="1" ht="12.75">
      <c r="A132" s="49" t="s">
        <v>209</v>
      </c>
      <c r="B132" s="50" t="s">
        <v>418</v>
      </c>
      <c r="C132" s="50" t="s">
        <v>26</v>
      </c>
      <c r="D132" s="50" t="s">
        <v>27</v>
      </c>
      <c r="E132" s="50" t="s">
        <v>28</v>
      </c>
      <c r="F132" s="50" t="s">
        <v>210</v>
      </c>
      <c r="G132" s="51" t="s">
        <v>30</v>
      </c>
      <c r="J132" s="393"/>
    </row>
    <row r="133" spans="1:10" s="48" customFormat="1" ht="12.75">
      <c r="A133" s="547" t="s">
        <v>447</v>
      </c>
      <c r="B133" s="548"/>
      <c r="C133" s="548"/>
      <c r="D133" s="548"/>
      <c r="E133" s="548"/>
      <c r="F133" s="548"/>
      <c r="G133" s="549"/>
      <c r="J133" s="393"/>
    </row>
    <row r="134" spans="1:10" s="55" customFormat="1" ht="12.75">
      <c r="A134" s="35">
        <v>1</v>
      </c>
      <c r="B134" s="30">
        <v>84</v>
      </c>
      <c r="C134" s="52" t="s">
        <v>448</v>
      </c>
      <c r="D134" s="88"/>
      <c r="E134" s="34" t="s">
        <v>118</v>
      </c>
      <c r="F134" s="34">
        <f aca="true" t="shared" si="13" ref="F134:F142">A134*B134*D134</f>
        <v>0</v>
      </c>
      <c r="G134" s="189"/>
      <c r="H134" s="48">
        <f t="shared" si="8"/>
        <v>0</v>
      </c>
      <c r="J134" s="393">
        <f t="shared" si="9"/>
        <v>0</v>
      </c>
    </row>
    <row r="135" spans="1:10" s="55" customFormat="1" ht="12.75">
      <c r="A135" s="35">
        <v>2</v>
      </c>
      <c r="B135" s="30">
        <v>44</v>
      </c>
      <c r="C135" s="52" t="s">
        <v>449</v>
      </c>
      <c r="D135" s="88"/>
      <c r="E135" s="34" t="s">
        <v>118</v>
      </c>
      <c r="F135" s="34">
        <f t="shared" si="13"/>
        <v>0</v>
      </c>
      <c r="G135" s="189"/>
      <c r="H135" s="48">
        <f t="shared" si="8"/>
        <v>0</v>
      </c>
      <c r="J135" s="393">
        <f t="shared" si="9"/>
        <v>0</v>
      </c>
    </row>
    <row r="136" spans="1:10" s="55" customFormat="1" ht="12.75">
      <c r="A136" s="35">
        <v>1</v>
      </c>
      <c r="B136" s="30">
        <v>44</v>
      </c>
      <c r="C136" s="52" t="s">
        <v>450</v>
      </c>
      <c r="D136" s="88"/>
      <c r="E136" s="34" t="s">
        <v>118</v>
      </c>
      <c r="F136" s="34">
        <f t="shared" si="13"/>
        <v>0</v>
      </c>
      <c r="G136" s="189"/>
      <c r="H136" s="48">
        <f t="shared" si="8"/>
        <v>0</v>
      </c>
      <c r="J136" s="393">
        <f t="shared" si="9"/>
        <v>0</v>
      </c>
    </row>
    <row r="137" spans="1:10" s="55" customFormat="1" ht="12.75">
      <c r="A137" s="35">
        <v>2</v>
      </c>
      <c r="B137" s="30">
        <v>44</v>
      </c>
      <c r="C137" s="52" t="s">
        <v>451</v>
      </c>
      <c r="D137" s="88"/>
      <c r="E137" s="34" t="s">
        <v>118</v>
      </c>
      <c r="F137" s="34">
        <f t="shared" si="13"/>
        <v>0</v>
      </c>
      <c r="G137" s="238"/>
      <c r="H137" s="48">
        <f aca="true" t="shared" si="14" ref="H137:H165">IF(ISBLANK(D137),0,IF(F137=0,0,1))</f>
        <v>0</v>
      </c>
      <c r="J137" s="393">
        <f t="shared" si="9"/>
        <v>0</v>
      </c>
    </row>
    <row r="138" spans="1:10" s="55" customFormat="1" ht="12.75">
      <c r="A138" s="35">
        <v>3</v>
      </c>
      <c r="B138" s="30">
        <v>44</v>
      </c>
      <c r="C138" s="52" t="s">
        <v>452</v>
      </c>
      <c r="D138" s="88"/>
      <c r="E138" s="34" t="s">
        <v>118</v>
      </c>
      <c r="F138" s="34">
        <f t="shared" si="13"/>
        <v>0</v>
      </c>
      <c r="G138" s="238"/>
      <c r="H138" s="48">
        <f t="shared" si="14"/>
        <v>0</v>
      </c>
      <c r="J138" s="393">
        <f aca="true" t="shared" si="15" ref="J138:J165">F138</f>
        <v>0</v>
      </c>
    </row>
    <row r="139" spans="1:10" s="55" customFormat="1" ht="12.75">
      <c r="A139" s="35">
        <v>36</v>
      </c>
      <c r="B139" s="30">
        <v>44</v>
      </c>
      <c r="C139" s="52" t="s">
        <v>1585</v>
      </c>
      <c r="D139" s="88"/>
      <c r="E139" s="34" t="s">
        <v>118</v>
      </c>
      <c r="F139" s="34">
        <f t="shared" si="13"/>
        <v>0</v>
      </c>
      <c r="G139" s="189"/>
      <c r="H139" s="48">
        <f t="shared" si="14"/>
        <v>0</v>
      </c>
      <c r="J139" s="393">
        <f t="shared" si="15"/>
        <v>0</v>
      </c>
    </row>
    <row r="140" spans="1:10" s="55" customFormat="1" ht="12.75">
      <c r="A140" s="35">
        <v>18</v>
      </c>
      <c r="B140" s="30">
        <v>44</v>
      </c>
      <c r="C140" s="52" t="s">
        <v>1586</v>
      </c>
      <c r="D140" s="101"/>
      <c r="E140" s="34" t="s">
        <v>118</v>
      </c>
      <c r="F140" s="34">
        <f t="shared" si="13"/>
        <v>0</v>
      </c>
      <c r="G140" s="189"/>
      <c r="H140" s="48">
        <f t="shared" si="14"/>
        <v>0</v>
      </c>
      <c r="J140" s="393">
        <f t="shared" si="15"/>
        <v>0</v>
      </c>
    </row>
    <row r="141" spans="1:10" s="55" customFormat="1" ht="12.75">
      <c r="A141" s="35">
        <v>3</v>
      </c>
      <c r="B141" s="30">
        <v>44</v>
      </c>
      <c r="C141" s="52" t="s">
        <v>1587</v>
      </c>
      <c r="D141" s="101"/>
      <c r="E141" s="34" t="s">
        <v>118</v>
      </c>
      <c r="F141" s="34">
        <f t="shared" si="13"/>
        <v>0</v>
      </c>
      <c r="G141" s="189"/>
      <c r="H141" s="48">
        <f t="shared" si="14"/>
        <v>0</v>
      </c>
      <c r="J141" s="393">
        <f t="shared" si="15"/>
        <v>0</v>
      </c>
    </row>
    <row r="142" spans="1:10" s="55" customFormat="1" ht="12.75">
      <c r="A142" s="35">
        <v>4</v>
      </c>
      <c r="B142" s="30">
        <v>44</v>
      </c>
      <c r="C142" s="52" t="s">
        <v>453</v>
      </c>
      <c r="D142" s="88"/>
      <c r="E142" s="34" t="s">
        <v>118</v>
      </c>
      <c r="F142" s="34">
        <f t="shared" si="13"/>
        <v>0</v>
      </c>
      <c r="G142" s="189"/>
      <c r="H142" s="48">
        <f t="shared" si="14"/>
        <v>0</v>
      </c>
      <c r="J142" s="393">
        <f t="shared" si="15"/>
        <v>0</v>
      </c>
    </row>
    <row r="143" spans="1:10" s="48" customFormat="1" ht="12.75">
      <c r="A143" s="547" t="s">
        <v>454</v>
      </c>
      <c r="B143" s="548"/>
      <c r="C143" s="548"/>
      <c r="D143" s="548"/>
      <c r="E143" s="548"/>
      <c r="F143" s="548"/>
      <c r="G143" s="549"/>
      <c r="J143" s="393"/>
    </row>
    <row r="144" spans="1:10" s="55" customFormat="1" ht="12.75">
      <c r="A144" s="35">
        <v>1</v>
      </c>
      <c r="B144" s="30">
        <v>44</v>
      </c>
      <c r="C144" s="52" t="s">
        <v>449</v>
      </c>
      <c r="D144" s="88"/>
      <c r="E144" s="34" t="s">
        <v>118</v>
      </c>
      <c r="F144" s="34">
        <f aca="true" t="shared" si="16" ref="F144:F150">A144*B144*D144</f>
        <v>0</v>
      </c>
      <c r="G144" s="189"/>
      <c r="H144" s="48">
        <f t="shared" si="14"/>
        <v>0</v>
      </c>
      <c r="J144" s="393">
        <f t="shared" si="15"/>
        <v>0</v>
      </c>
    </row>
    <row r="145" spans="1:10" s="55" customFormat="1" ht="12.75">
      <c r="A145" s="35">
        <v>1</v>
      </c>
      <c r="B145" s="30">
        <v>44</v>
      </c>
      <c r="C145" s="52" t="s">
        <v>451</v>
      </c>
      <c r="D145" s="88"/>
      <c r="E145" s="34" t="s">
        <v>118</v>
      </c>
      <c r="F145" s="34">
        <f t="shared" si="16"/>
        <v>0</v>
      </c>
      <c r="G145" s="189"/>
      <c r="H145" s="48">
        <f t="shared" si="14"/>
        <v>0</v>
      </c>
      <c r="J145" s="393">
        <f t="shared" si="15"/>
        <v>0</v>
      </c>
    </row>
    <row r="146" spans="1:10" s="55" customFormat="1" ht="12.75">
      <c r="A146" s="35">
        <v>2</v>
      </c>
      <c r="B146" s="30">
        <v>44</v>
      </c>
      <c r="C146" s="52" t="s">
        <v>452</v>
      </c>
      <c r="D146" s="88"/>
      <c r="E146" s="34" t="s">
        <v>118</v>
      </c>
      <c r="F146" s="34">
        <f t="shared" si="16"/>
        <v>0</v>
      </c>
      <c r="G146" s="238"/>
      <c r="H146" s="48">
        <f t="shared" si="14"/>
        <v>0</v>
      </c>
      <c r="J146" s="393">
        <f t="shared" si="15"/>
        <v>0</v>
      </c>
    </row>
    <row r="147" spans="1:10" s="55" customFormat="1" ht="12.75">
      <c r="A147" s="35">
        <v>18</v>
      </c>
      <c r="B147" s="30">
        <v>44</v>
      </c>
      <c r="C147" s="52" t="s">
        <v>1585</v>
      </c>
      <c r="D147" s="88"/>
      <c r="E147" s="34" t="s">
        <v>118</v>
      </c>
      <c r="F147" s="34">
        <f t="shared" si="16"/>
        <v>0</v>
      </c>
      <c r="G147" s="189"/>
      <c r="H147" s="48">
        <f t="shared" si="14"/>
        <v>0</v>
      </c>
      <c r="J147" s="393">
        <f t="shared" si="15"/>
        <v>0</v>
      </c>
    </row>
    <row r="148" spans="1:10" s="55" customFormat="1" ht="12.75">
      <c r="A148" s="35">
        <v>9</v>
      </c>
      <c r="B148" s="30">
        <v>44</v>
      </c>
      <c r="C148" s="52" t="s">
        <v>1586</v>
      </c>
      <c r="D148" s="88"/>
      <c r="E148" s="34" t="s">
        <v>118</v>
      </c>
      <c r="F148" s="34">
        <f t="shared" si="16"/>
        <v>0</v>
      </c>
      <c r="G148" s="189"/>
      <c r="H148" s="48">
        <f t="shared" si="14"/>
        <v>0</v>
      </c>
      <c r="J148" s="393">
        <f t="shared" si="15"/>
        <v>0</v>
      </c>
    </row>
    <row r="149" spans="1:10" s="55" customFormat="1" ht="12.75">
      <c r="A149" s="35">
        <v>1</v>
      </c>
      <c r="B149" s="30">
        <v>44</v>
      </c>
      <c r="C149" s="52" t="s">
        <v>1587</v>
      </c>
      <c r="D149" s="101"/>
      <c r="E149" s="34" t="s">
        <v>118</v>
      </c>
      <c r="F149" s="34">
        <f t="shared" si="16"/>
        <v>0</v>
      </c>
      <c r="G149" s="189"/>
      <c r="H149" s="48">
        <f t="shared" si="14"/>
        <v>0</v>
      </c>
      <c r="J149" s="393">
        <f t="shared" si="15"/>
        <v>0</v>
      </c>
    </row>
    <row r="150" spans="1:10" s="55" customFormat="1" ht="12.75">
      <c r="A150" s="35">
        <v>3</v>
      </c>
      <c r="B150" s="30">
        <v>44</v>
      </c>
      <c r="C150" s="52" t="s">
        <v>453</v>
      </c>
      <c r="D150" s="88"/>
      <c r="E150" s="34" t="s">
        <v>118</v>
      </c>
      <c r="F150" s="34">
        <f t="shared" si="16"/>
        <v>0</v>
      </c>
      <c r="G150" s="189"/>
      <c r="H150" s="48">
        <f t="shared" si="14"/>
        <v>0</v>
      </c>
      <c r="J150" s="393">
        <f t="shared" si="15"/>
        <v>0</v>
      </c>
    </row>
    <row r="151" spans="1:10" s="48" customFormat="1" ht="12.75">
      <c r="A151" s="547" t="s">
        <v>455</v>
      </c>
      <c r="B151" s="548"/>
      <c r="C151" s="548"/>
      <c r="D151" s="548"/>
      <c r="E151" s="548"/>
      <c r="F151" s="548"/>
      <c r="G151" s="549"/>
      <c r="J151" s="393"/>
    </row>
    <row r="152" spans="1:10" s="55" customFormat="1" ht="12.75">
      <c r="A152" s="35">
        <v>1</v>
      </c>
      <c r="B152" s="30">
        <v>44</v>
      </c>
      <c r="C152" s="52" t="s">
        <v>451</v>
      </c>
      <c r="D152" s="88"/>
      <c r="E152" s="34" t="s">
        <v>118</v>
      </c>
      <c r="F152" s="34">
        <f aca="true" t="shared" si="17" ref="F152:F157">A152*B152*D152</f>
        <v>0</v>
      </c>
      <c r="G152" s="189"/>
      <c r="H152" s="48">
        <f t="shared" si="14"/>
        <v>0</v>
      </c>
      <c r="J152" s="393">
        <f t="shared" si="15"/>
        <v>0</v>
      </c>
    </row>
    <row r="153" spans="1:10" s="55" customFormat="1" ht="12.75">
      <c r="A153" s="35">
        <v>1</v>
      </c>
      <c r="B153" s="30">
        <v>44</v>
      </c>
      <c r="C153" s="52" t="s">
        <v>452</v>
      </c>
      <c r="D153" s="88"/>
      <c r="E153" s="34" t="s">
        <v>118</v>
      </c>
      <c r="F153" s="34">
        <f t="shared" si="17"/>
        <v>0</v>
      </c>
      <c r="G153" s="238"/>
      <c r="H153" s="48">
        <f t="shared" si="14"/>
        <v>0</v>
      </c>
      <c r="J153" s="393">
        <f t="shared" si="15"/>
        <v>0</v>
      </c>
    </row>
    <row r="154" spans="1:10" s="55" customFormat="1" ht="12.75">
      <c r="A154" s="35">
        <v>9</v>
      </c>
      <c r="B154" s="30">
        <v>44</v>
      </c>
      <c r="C154" s="52" t="s">
        <v>1585</v>
      </c>
      <c r="D154" s="88"/>
      <c r="E154" s="34" t="s">
        <v>118</v>
      </c>
      <c r="F154" s="34">
        <f t="shared" si="17"/>
        <v>0</v>
      </c>
      <c r="G154" s="189"/>
      <c r="H154" s="48">
        <f t="shared" si="14"/>
        <v>0</v>
      </c>
      <c r="J154" s="393">
        <f t="shared" si="15"/>
        <v>0</v>
      </c>
    </row>
    <row r="155" spans="1:10" s="55" customFormat="1" ht="12.75">
      <c r="A155" s="35">
        <v>5</v>
      </c>
      <c r="B155" s="30">
        <v>44</v>
      </c>
      <c r="C155" s="52" t="s">
        <v>1586</v>
      </c>
      <c r="D155" s="88"/>
      <c r="E155" s="34" t="s">
        <v>118</v>
      </c>
      <c r="F155" s="34">
        <f t="shared" si="17"/>
        <v>0</v>
      </c>
      <c r="G155" s="189"/>
      <c r="H155" s="48">
        <f t="shared" si="14"/>
        <v>0</v>
      </c>
      <c r="J155" s="393">
        <f t="shared" si="15"/>
        <v>0</v>
      </c>
    </row>
    <row r="156" spans="1:10" s="55" customFormat="1" ht="12.75">
      <c r="A156" s="35">
        <v>1</v>
      </c>
      <c r="B156" s="30">
        <v>44</v>
      </c>
      <c r="C156" s="52" t="s">
        <v>1587</v>
      </c>
      <c r="D156" s="101"/>
      <c r="E156" s="34" t="s">
        <v>118</v>
      </c>
      <c r="F156" s="34">
        <f t="shared" si="17"/>
        <v>0</v>
      </c>
      <c r="G156" s="189"/>
      <c r="H156" s="48">
        <f t="shared" si="14"/>
        <v>0</v>
      </c>
      <c r="J156" s="393">
        <f t="shared" si="15"/>
        <v>0</v>
      </c>
    </row>
    <row r="157" spans="1:10" s="55" customFormat="1" ht="13.5" thickBot="1">
      <c r="A157" s="36">
        <v>2</v>
      </c>
      <c r="B157" s="39">
        <v>44</v>
      </c>
      <c r="C157" s="57" t="s">
        <v>453</v>
      </c>
      <c r="D157" s="302"/>
      <c r="E157" s="40" t="s">
        <v>118</v>
      </c>
      <c r="F157" s="34">
        <f t="shared" si="17"/>
        <v>0</v>
      </c>
      <c r="G157" s="195"/>
      <c r="H157" s="48">
        <f t="shared" si="14"/>
        <v>0</v>
      </c>
      <c r="J157" s="393">
        <f t="shared" si="15"/>
        <v>0</v>
      </c>
    </row>
    <row r="158" spans="1:10" s="48" customFormat="1" ht="13.5" thickBot="1">
      <c r="A158" s="543" t="s">
        <v>1316</v>
      </c>
      <c r="B158" s="544"/>
      <c r="C158" s="544"/>
      <c r="D158" s="544"/>
      <c r="E158" s="544"/>
      <c r="F158" s="544"/>
      <c r="G158" s="545"/>
      <c r="J158" s="393"/>
    </row>
    <row r="159" spans="1:10" s="48" customFormat="1" ht="12.75">
      <c r="A159" s="49" t="s">
        <v>209</v>
      </c>
      <c r="B159" s="50" t="s">
        <v>418</v>
      </c>
      <c r="C159" s="50" t="s">
        <v>26</v>
      </c>
      <c r="D159" s="50" t="s">
        <v>27</v>
      </c>
      <c r="E159" s="50" t="s">
        <v>28</v>
      </c>
      <c r="F159" s="50" t="s">
        <v>210</v>
      </c>
      <c r="G159" s="51" t="s">
        <v>30</v>
      </c>
      <c r="J159" s="393"/>
    </row>
    <row r="160" spans="1:10" s="48" customFormat="1" ht="12.75">
      <c r="A160" s="547" t="s">
        <v>1261</v>
      </c>
      <c r="B160" s="548"/>
      <c r="C160" s="548"/>
      <c r="D160" s="548"/>
      <c r="E160" s="548"/>
      <c r="F160" s="548"/>
      <c r="G160" s="549"/>
      <c r="J160" s="393"/>
    </row>
    <row r="161" spans="1:10" s="48" customFormat="1" ht="63.75">
      <c r="A161" s="35">
        <v>1</v>
      </c>
      <c r="B161" s="30">
        <v>44</v>
      </c>
      <c r="C161" s="28" t="s">
        <v>1263</v>
      </c>
      <c r="D161" s="88"/>
      <c r="E161" s="31" t="s">
        <v>118</v>
      </c>
      <c r="F161" s="34">
        <f>A161*B161*D161</f>
        <v>0</v>
      </c>
      <c r="G161" s="235"/>
      <c r="H161" s="48">
        <f t="shared" si="14"/>
        <v>0</v>
      </c>
      <c r="J161" s="393">
        <f t="shared" si="15"/>
        <v>0</v>
      </c>
    </row>
    <row r="162" spans="1:10" s="48" customFormat="1" ht="63.75">
      <c r="A162" s="35">
        <v>1</v>
      </c>
      <c r="B162" s="30">
        <v>44</v>
      </c>
      <c r="C162" s="28" t="s">
        <v>1262</v>
      </c>
      <c r="D162" s="88"/>
      <c r="E162" s="31" t="s">
        <v>118</v>
      </c>
      <c r="F162" s="34">
        <f>A162*B162*D162</f>
        <v>0</v>
      </c>
      <c r="G162" s="235"/>
      <c r="H162" s="48">
        <f t="shared" si="14"/>
        <v>0</v>
      </c>
      <c r="J162" s="393">
        <f t="shared" si="15"/>
        <v>0</v>
      </c>
    </row>
    <row r="163" spans="1:10" s="48" customFormat="1" ht="140.25">
      <c r="A163" s="35">
        <v>1</v>
      </c>
      <c r="B163" s="30">
        <v>44</v>
      </c>
      <c r="C163" s="28" t="s">
        <v>1266</v>
      </c>
      <c r="D163" s="88"/>
      <c r="E163" s="31" t="s">
        <v>118</v>
      </c>
      <c r="F163" s="34">
        <f>A163*B163*D163</f>
        <v>0</v>
      </c>
      <c r="G163" s="235"/>
      <c r="H163" s="48">
        <f t="shared" si="14"/>
        <v>0</v>
      </c>
      <c r="J163" s="393">
        <f t="shared" si="15"/>
        <v>0</v>
      </c>
    </row>
    <row r="164" spans="1:10" s="48" customFormat="1" ht="63.75">
      <c r="A164" s="35">
        <v>1</v>
      </c>
      <c r="B164" s="30">
        <v>84</v>
      </c>
      <c r="C164" s="28" t="s">
        <v>1264</v>
      </c>
      <c r="D164" s="101"/>
      <c r="E164" s="31" t="s">
        <v>118</v>
      </c>
      <c r="F164" s="34">
        <f>A164*B164*D164</f>
        <v>0</v>
      </c>
      <c r="G164" s="189"/>
      <c r="H164" s="48">
        <f t="shared" si="14"/>
        <v>0</v>
      </c>
      <c r="J164" s="393">
        <f t="shared" si="15"/>
        <v>0</v>
      </c>
    </row>
    <row r="165" spans="1:10" s="48" customFormat="1" ht="243" thickBot="1">
      <c r="A165" s="36">
        <v>1</v>
      </c>
      <c r="B165" s="39">
        <v>44</v>
      </c>
      <c r="C165" s="37" t="s">
        <v>1265</v>
      </c>
      <c r="D165" s="301"/>
      <c r="E165" s="38" t="s">
        <v>118</v>
      </c>
      <c r="F165" s="40">
        <f>A165*B165*D165</f>
        <v>0</v>
      </c>
      <c r="G165" s="195"/>
      <c r="H165" s="48">
        <f t="shared" si="14"/>
        <v>0</v>
      </c>
      <c r="J165" s="393">
        <f t="shared" si="15"/>
        <v>0</v>
      </c>
    </row>
    <row r="166" spans="8:11" ht="12.75">
      <c r="H166" s="202">
        <f>SUM(H1:H165)</f>
        <v>0</v>
      </c>
      <c r="I166" s="202">
        <f>SUM(I1:I165)</f>
        <v>0</v>
      </c>
      <c r="J166" s="394">
        <f>SUM(J1:J165)</f>
        <v>0</v>
      </c>
      <c r="K166" s="394">
        <f>SUM(K1:K165)</f>
        <v>0</v>
      </c>
    </row>
  </sheetData>
  <sheetProtection password="A0E6" sheet="1" selectLockedCells="1"/>
  <mergeCells count="21">
    <mergeCell ref="A131:G131"/>
    <mergeCell ref="A133:G133"/>
    <mergeCell ref="A143:G143"/>
    <mergeCell ref="A151:G151"/>
    <mergeCell ref="A158:G158"/>
    <mergeCell ref="A160:G160"/>
    <mergeCell ref="A57:G57"/>
    <mergeCell ref="A72:G72"/>
    <mergeCell ref="A84:G84"/>
    <mergeCell ref="A86:G86"/>
    <mergeCell ref="A102:G102"/>
    <mergeCell ref="A118:G118"/>
    <mergeCell ref="A1:G1"/>
    <mergeCell ref="A55:G55"/>
    <mergeCell ref="D2:F2"/>
    <mergeCell ref="A5:G5"/>
    <mergeCell ref="A6:G6"/>
    <mergeCell ref="A7:G7"/>
    <mergeCell ref="D3:F3"/>
    <mergeCell ref="D4:F4"/>
    <mergeCell ref="A2:C4"/>
  </mergeCells>
  <conditionalFormatting sqref="D9:D54">
    <cfRule type="expression" priority="1" dxfId="0" stopIfTrue="1">
      <formula>NOT(ISBLANK(H9))</formula>
    </cfRule>
  </conditionalFormatting>
  <printOptions/>
  <pageMargins left="0.25" right="0.25" top="0.75" bottom="0.75" header="0.3" footer="0.3"/>
  <pageSetup fitToHeight="0" fitToWidth="1" horizontalDpi="600" verticalDpi="600" orientation="landscape" paperSize="5" r:id="rId1"/>
  <headerFooter alignWithMargins="0">
    <oddHeader>&amp;LPERSONNEL and CREW RATE SHEET&amp;C&amp;P OF &amp;N&amp;RSTATE OF FLORIDA STANDBY SERVICES CONTRACT</oddHeader>
  </headerFooter>
  <rowBreaks count="4" manualBreakCount="4">
    <brk id="54" max="255" man="1"/>
    <brk id="83" max="255" man="1"/>
    <brk id="117" max="255" man="1"/>
    <brk id="150" max="255" man="1"/>
  </rowBreaks>
</worksheet>
</file>

<file path=xl/worksheets/sheet16.xml><?xml version="1.0" encoding="utf-8"?>
<worksheet xmlns="http://schemas.openxmlformats.org/spreadsheetml/2006/main" xmlns:r="http://schemas.openxmlformats.org/officeDocument/2006/relationships">
  <sheetPr codeName="Sheet18">
    <pageSetUpPr fitToPage="1"/>
  </sheetPr>
  <dimension ref="A1:L708"/>
  <sheetViews>
    <sheetView showGridLines="0" view="pageBreakPreview" zoomScale="90" zoomScaleSheetLayoutView="90" workbookViewId="0" topLeftCell="A1">
      <selection activeCell="E9" sqref="E9:E10"/>
    </sheetView>
  </sheetViews>
  <sheetFormatPr defaultColWidth="9.140625" defaultRowHeight="12.75"/>
  <cols>
    <col min="1" max="1" width="8.57421875" style="290" bestFit="1" customWidth="1"/>
    <col min="2" max="2" width="62.28125" style="291" bestFit="1" customWidth="1"/>
    <col min="3" max="3" width="10.8515625" style="292" bestFit="1" customWidth="1"/>
    <col min="4" max="4" width="14.8515625" style="293" bestFit="1" customWidth="1"/>
    <col min="5" max="5" width="50.7109375" style="294" customWidth="1"/>
    <col min="6" max="9" width="9.140625" style="0" hidden="1" customWidth="1"/>
    <col min="10" max="10" width="9.140625" style="291" customWidth="1"/>
    <col min="11" max="11" width="62.57421875" style="48" bestFit="1" customWidth="1"/>
    <col min="12" max="12" width="8.140625" style="266" bestFit="1" customWidth="1"/>
    <col min="13" max="16384" width="9.140625" style="291" customWidth="1"/>
  </cols>
  <sheetData>
    <row r="1" spans="1:12" s="78" customFormat="1" ht="16.5" thickBot="1">
      <c r="A1" s="468" t="str">
        <f>INSTRUCTIONS!C2&amp;" - "&amp;INSTRUCTIONS!H3</f>
        <v>ATTACHMENT B PRICE PROPOSAL - Initial Contract Period (Years 4-6)</v>
      </c>
      <c r="B1" s="469"/>
      <c r="C1" s="469"/>
      <c r="D1" s="469"/>
      <c r="E1" s="469"/>
      <c r="F1"/>
      <c r="G1"/>
      <c r="H1"/>
      <c r="I1"/>
      <c r="L1" s="134"/>
    </row>
    <row r="2" spans="1:12" s="78" customFormat="1" ht="15">
      <c r="A2" s="486" t="s">
        <v>1589</v>
      </c>
      <c r="B2" s="487"/>
      <c r="C2" s="471" t="str">
        <f>INSTRUCTIONS!C3</f>
        <v>CONTRACTOR NAME:</v>
      </c>
      <c r="D2" s="472"/>
      <c r="E2" s="79" t="str">
        <f>IF(ISBLANK(INSTRUCTIONS!F3),"Please update the INSTRUCTIONS tab.",INSTRUCTIONS!F3)</f>
        <v>Please update the INSTRUCTIONS tab.</v>
      </c>
      <c r="F2"/>
      <c r="G2"/>
      <c r="H2"/>
      <c r="I2"/>
      <c r="L2" s="134"/>
    </row>
    <row r="3" spans="1:12" s="78" customFormat="1" ht="15">
      <c r="A3" s="488"/>
      <c r="B3" s="489"/>
      <c r="C3" s="476" t="str">
        <f>INSTRUCTIONS!C4</f>
        <v>PRINCIPAL POC: </v>
      </c>
      <c r="D3" s="477"/>
      <c r="E3" s="263" t="str">
        <f>IF(ISBLANK(INSTRUCTIONS!F4),"Please update the INSTRUCTIONS tab.",INSTRUCTIONS!F4)</f>
        <v>Please update the INSTRUCTIONS tab.</v>
      </c>
      <c r="F3"/>
      <c r="G3"/>
      <c r="H3"/>
      <c r="I3"/>
      <c r="L3" s="134"/>
    </row>
    <row r="4" spans="1:12" s="78" customFormat="1" ht="15.75" thickBot="1">
      <c r="A4" s="490"/>
      <c r="B4" s="491"/>
      <c r="C4" s="478" t="str">
        <f>INSTRUCTIONS!C6</f>
        <v>REVISION DATE:</v>
      </c>
      <c r="D4" s="479"/>
      <c r="E4" s="264" t="str">
        <f>IF(ISBLANK(INSTRUCTIONS!F6),"Please update the INSTRUCTIONS tab.",INSTRUCTIONS!F6)</f>
        <v>Please update the INSTRUCTIONS tab.</v>
      </c>
      <c r="F4"/>
      <c r="G4"/>
      <c r="H4"/>
      <c r="I4"/>
      <c r="L4" s="134"/>
    </row>
    <row r="5" spans="1:12" s="78" customFormat="1" ht="12.75">
      <c r="A5" s="530" t="s">
        <v>1521</v>
      </c>
      <c r="B5" s="531"/>
      <c r="C5" s="531"/>
      <c r="D5" s="531"/>
      <c r="E5" s="532"/>
      <c r="F5"/>
      <c r="G5"/>
      <c r="H5"/>
      <c r="I5"/>
      <c r="L5" s="134"/>
    </row>
    <row r="6" spans="1:12" s="78" customFormat="1" ht="13.5" thickBot="1">
      <c r="A6" s="518" t="s">
        <v>198</v>
      </c>
      <c r="B6" s="519"/>
      <c r="C6" s="519"/>
      <c r="D6" s="519"/>
      <c r="E6" s="520"/>
      <c r="F6"/>
      <c r="G6"/>
      <c r="H6"/>
      <c r="I6"/>
      <c r="L6" s="134"/>
    </row>
    <row r="7" spans="1:9" s="48" customFormat="1" ht="13.5" thickBot="1">
      <c r="A7" s="550" t="s">
        <v>1594</v>
      </c>
      <c r="B7" s="551"/>
      <c r="C7" s="551"/>
      <c r="D7" s="551"/>
      <c r="E7" s="552"/>
      <c r="F7"/>
      <c r="G7"/>
      <c r="H7"/>
      <c r="I7"/>
    </row>
    <row r="8" spans="1:12" s="48" customFormat="1" ht="12.75">
      <c r="A8" s="295" t="s">
        <v>209</v>
      </c>
      <c r="B8" s="296" t="s">
        <v>26</v>
      </c>
      <c r="C8" s="296" t="s">
        <v>28</v>
      </c>
      <c r="D8" s="296" t="s">
        <v>1318</v>
      </c>
      <c r="E8" s="297" t="s">
        <v>30</v>
      </c>
      <c r="F8"/>
      <c r="G8"/>
      <c r="H8"/>
      <c r="I8"/>
      <c r="L8" s="266"/>
    </row>
    <row r="9" spans="1:12" s="48" customFormat="1" ht="13.5" thickBot="1">
      <c r="A9" s="267">
        <v>1</v>
      </c>
      <c r="B9" s="268" t="s">
        <v>1590</v>
      </c>
      <c r="C9" s="269" t="s">
        <v>111</v>
      </c>
      <c r="D9" s="303"/>
      <c r="E9" s="561"/>
      <c r="F9">
        <f aca="true" t="shared" si="0" ref="F9:F29">IF(ISBLANK(B9),0,IF(D9=0,0,1))</f>
        <v>0</v>
      </c>
      <c r="G9"/>
      <c r="H9" s="395">
        <f>D9</f>
        <v>0</v>
      </c>
      <c r="I9"/>
      <c r="L9" s="266"/>
    </row>
    <row r="10" spans="1:12" s="48" customFormat="1" ht="153.75" thickBot="1">
      <c r="A10" s="153"/>
      <c r="B10" s="270" t="s">
        <v>1593</v>
      </c>
      <c r="C10" s="271"/>
      <c r="D10" s="272"/>
      <c r="E10" s="562"/>
      <c r="F10"/>
      <c r="G10"/>
      <c r="H10" s="395"/>
      <c r="I10"/>
      <c r="K10" s="553" t="s">
        <v>1322</v>
      </c>
      <c r="L10" s="554"/>
    </row>
    <row r="11" spans="1:12" s="48" customFormat="1" ht="13.5" thickBot="1">
      <c r="A11" s="550" t="s">
        <v>456</v>
      </c>
      <c r="B11" s="551"/>
      <c r="C11" s="551"/>
      <c r="D11" s="551"/>
      <c r="E11" s="552"/>
      <c r="F11"/>
      <c r="G11"/>
      <c r="H11" s="395"/>
      <c r="I11"/>
      <c r="K11" s="555" t="s">
        <v>1115</v>
      </c>
      <c r="L11" s="556"/>
    </row>
    <row r="12" spans="1:12" s="48" customFormat="1" ht="12.75">
      <c r="A12" s="295" t="s">
        <v>209</v>
      </c>
      <c r="B12" s="296" t="s">
        <v>26</v>
      </c>
      <c r="C12" s="296" t="s">
        <v>28</v>
      </c>
      <c r="D12" s="296" t="s">
        <v>1318</v>
      </c>
      <c r="E12" s="297" t="s">
        <v>30</v>
      </c>
      <c r="F12"/>
      <c r="G12"/>
      <c r="H12" s="395"/>
      <c r="I12"/>
      <c r="K12" s="265" t="s">
        <v>26</v>
      </c>
      <c r="L12" s="273" t="s">
        <v>24</v>
      </c>
    </row>
    <row r="13" spans="1:12" s="48" customFormat="1" ht="12.75">
      <c r="A13" s="67">
        <v>1</v>
      </c>
      <c r="B13" s="42" t="s">
        <v>457</v>
      </c>
      <c r="C13" s="269" t="s">
        <v>1595</v>
      </c>
      <c r="D13" s="304"/>
      <c r="E13" s="91"/>
      <c r="F13">
        <f t="shared" si="0"/>
        <v>0</v>
      </c>
      <c r="G13"/>
      <c r="H13" s="395">
        <f aca="true" t="shared" si="1" ref="H13:H29">D13</f>
        <v>0</v>
      </c>
      <c r="I13"/>
      <c r="K13" s="274" t="s">
        <v>1591</v>
      </c>
      <c r="L13" s="275" t="s">
        <v>1328</v>
      </c>
    </row>
    <row r="14" spans="1:12" s="48" customFormat="1" ht="12.75">
      <c r="A14" s="67">
        <v>1</v>
      </c>
      <c r="B14" s="42" t="s">
        <v>458</v>
      </c>
      <c r="C14" s="269" t="s">
        <v>1595</v>
      </c>
      <c r="D14" s="304"/>
      <c r="E14" s="91"/>
      <c r="F14">
        <f t="shared" si="0"/>
        <v>0</v>
      </c>
      <c r="G14"/>
      <c r="H14" s="395">
        <f t="shared" si="1"/>
        <v>0</v>
      </c>
      <c r="I14"/>
      <c r="K14" s="276" t="s">
        <v>1592</v>
      </c>
      <c r="L14" s="277"/>
    </row>
    <row r="15" spans="1:12" s="48" customFormat="1" ht="12.75">
      <c r="A15" s="67">
        <v>1</v>
      </c>
      <c r="B15" s="42" t="s">
        <v>459</v>
      </c>
      <c r="C15" s="269" t="s">
        <v>1595</v>
      </c>
      <c r="D15" s="304"/>
      <c r="E15" s="91"/>
      <c r="F15">
        <f t="shared" si="0"/>
        <v>0</v>
      </c>
      <c r="G15"/>
      <c r="H15" s="395">
        <f t="shared" si="1"/>
        <v>0</v>
      </c>
      <c r="I15"/>
      <c r="K15" s="278" t="s">
        <v>1326</v>
      </c>
      <c r="L15" s="277"/>
    </row>
    <row r="16" spans="1:12" s="48" customFormat="1" ht="13.5" thickBot="1">
      <c r="A16" s="67">
        <v>1</v>
      </c>
      <c r="B16" s="42" t="s">
        <v>460</v>
      </c>
      <c r="C16" s="269" t="s">
        <v>1616</v>
      </c>
      <c r="D16" s="304"/>
      <c r="E16" s="91"/>
      <c r="F16">
        <f t="shared" si="0"/>
        <v>0</v>
      </c>
      <c r="G16"/>
      <c r="H16" s="395">
        <f t="shared" si="1"/>
        <v>0</v>
      </c>
      <c r="I16"/>
      <c r="K16" s="279" t="s">
        <v>1327</v>
      </c>
      <c r="L16" s="280"/>
    </row>
    <row r="17" spans="1:12" s="48" customFormat="1" ht="12.75">
      <c r="A17" s="67">
        <v>1</v>
      </c>
      <c r="B17" s="42" t="s">
        <v>461</v>
      </c>
      <c r="C17" s="269" t="s">
        <v>1616</v>
      </c>
      <c r="D17" s="304"/>
      <c r="E17" s="91"/>
      <c r="F17">
        <f t="shared" si="0"/>
        <v>0</v>
      </c>
      <c r="G17"/>
      <c r="H17" s="395">
        <f t="shared" si="1"/>
        <v>0</v>
      </c>
      <c r="I17"/>
      <c r="K17" s="559" t="s">
        <v>1329</v>
      </c>
      <c r="L17" s="560"/>
    </row>
    <row r="18" spans="1:12" s="48" customFormat="1" ht="12.75">
      <c r="A18" s="67">
        <v>1</v>
      </c>
      <c r="B18" s="42" t="s">
        <v>462</v>
      </c>
      <c r="C18" s="269" t="s">
        <v>111</v>
      </c>
      <c r="D18" s="304"/>
      <c r="E18" s="91"/>
      <c r="F18">
        <f t="shared" si="0"/>
        <v>0</v>
      </c>
      <c r="G18"/>
      <c r="H18" s="395">
        <f t="shared" si="1"/>
        <v>0</v>
      </c>
      <c r="I18"/>
      <c r="K18" s="281" t="s">
        <v>1117</v>
      </c>
      <c r="L18" s="282" t="s">
        <v>1116</v>
      </c>
    </row>
    <row r="19" spans="1:12" s="48" customFormat="1" ht="12.75">
      <c r="A19" s="67">
        <v>1</v>
      </c>
      <c r="B19" s="42" t="s">
        <v>463</v>
      </c>
      <c r="C19" s="269" t="s">
        <v>111</v>
      </c>
      <c r="D19" s="304"/>
      <c r="E19" s="91"/>
      <c r="F19">
        <f t="shared" si="0"/>
        <v>0</v>
      </c>
      <c r="G19"/>
      <c r="H19" s="395">
        <f t="shared" si="1"/>
        <v>0</v>
      </c>
      <c r="I19"/>
      <c r="K19" s="281" t="s">
        <v>1118</v>
      </c>
      <c r="L19" s="282" t="s">
        <v>1119</v>
      </c>
    </row>
    <row r="20" spans="1:12" s="48" customFormat="1" ht="12.75">
      <c r="A20" s="67">
        <v>1</v>
      </c>
      <c r="B20" s="42" t="s">
        <v>464</v>
      </c>
      <c r="C20" s="269" t="s">
        <v>1595</v>
      </c>
      <c r="D20" s="304"/>
      <c r="E20" s="91"/>
      <c r="F20">
        <f t="shared" si="0"/>
        <v>0</v>
      </c>
      <c r="G20"/>
      <c r="H20" s="395">
        <f t="shared" si="1"/>
        <v>0</v>
      </c>
      <c r="I20"/>
      <c r="K20" s="281" t="s">
        <v>1120</v>
      </c>
      <c r="L20" s="282" t="s">
        <v>1116</v>
      </c>
    </row>
    <row r="21" spans="1:12" s="48" customFormat="1" ht="12.75">
      <c r="A21" s="67">
        <v>1</v>
      </c>
      <c r="B21" s="42" t="s">
        <v>465</v>
      </c>
      <c r="C21" s="269" t="s">
        <v>1595</v>
      </c>
      <c r="D21" s="304"/>
      <c r="E21" s="91"/>
      <c r="F21">
        <f t="shared" si="0"/>
        <v>0</v>
      </c>
      <c r="G21"/>
      <c r="H21" s="395">
        <f t="shared" si="1"/>
        <v>0</v>
      </c>
      <c r="I21"/>
      <c r="K21" s="281" t="s">
        <v>1122</v>
      </c>
      <c r="L21" s="282" t="s">
        <v>1123</v>
      </c>
    </row>
    <row r="22" spans="1:12" s="48" customFormat="1" ht="12.75">
      <c r="A22" s="67">
        <v>1</v>
      </c>
      <c r="B22" s="42" t="s">
        <v>466</v>
      </c>
      <c r="C22" s="269" t="s">
        <v>1595</v>
      </c>
      <c r="D22" s="304"/>
      <c r="E22" s="91"/>
      <c r="F22">
        <f t="shared" si="0"/>
        <v>0</v>
      </c>
      <c r="G22"/>
      <c r="H22" s="395">
        <f t="shared" si="1"/>
        <v>0</v>
      </c>
      <c r="I22"/>
      <c r="K22" s="281" t="s">
        <v>1124</v>
      </c>
      <c r="L22" s="282" t="s">
        <v>1119</v>
      </c>
    </row>
    <row r="23" spans="1:12" s="48" customFormat="1" ht="12.75">
      <c r="A23" s="67">
        <v>1</v>
      </c>
      <c r="B23" s="42" t="s">
        <v>467</v>
      </c>
      <c r="C23" s="269" t="s">
        <v>111</v>
      </c>
      <c r="D23" s="304"/>
      <c r="E23" s="91"/>
      <c r="F23">
        <f t="shared" si="0"/>
        <v>0</v>
      </c>
      <c r="G23"/>
      <c r="H23" s="395">
        <f t="shared" si="1"/>
        <v>0</v>
      </c>
      <c r="I23"/>
      <c r="K23" s="281" t="s">
        <v>1125</v>
      </c>
      <c r="L23" s="282" t="s">
        <v>1116</v>
      </c>
    </row>
    <row r="24" spans="1:12" s="48" customFormat="1" ht="12.75">
      <c r="A24" s="67">
        <v>1</v>
      </c>
      <c r="B24" s="42" t="s">
        <v>468</v>
      </c>
      <c r="C24" s="269" t="s">
        <v>111</v>
      </c>
      <c r="D24" s="304"/>
      <c r="E24" s="91"/>
      <c r="F24">
        <f t="shared" si="0"/>
        <v>0</v>
      </c>
      <c r="G24"/>
      <c r="H24" s="395">
        <f t="shared" si="1"/>
        <v>0</v>
      </c>
      <c r="I24"/>
      <c r="K24" s="281" t="s">
        <v>1127</v>
      </c>
      <c r="L24" s="282" t="s">
        <v>1116</v>
      </c>
    </row>
    <row r="25" spans="1:12" s="48" customFormat="1" ht="12.75">
      <c r="A25" s="67">
        <v>1</v>
      </c>
      <c r="B25" s="42" t="s">
        <v>469</v>
      </c>
      <c r="C25" s="269" t="s">
        <v>111</v>
      </c>
      <c r="D25" s="304"/>
      <c r="E25" s="91"/>
      <c r="F25">
        <f t="shared" si="0"/>
        <v>0</v>
      </c>
      <c r="G25"/>
      <c r="H25" s="395">
        <f t="shared" si="1"/>
        <v>0</v>
      </c>
      <c r="I25"/>
      <c r="K25" s="281" t="s">
        <v>1128</v>
      </c>
      <c r="L25" s="282" t="s">
        <v>1116</v>
      </c>
    </row>
    <row r="26" spans="1:12" s="48" customFormat="1" ht="12.75">
      <c r="A26" s="67">
        <v>1</v>
      </c>
      <c r="B26" s="42" t="s">
        <v>470</v>
      </c>
      <c r="C26" s="269" t="s">
        <v>111</v>
      </c>
      <c r="D26" s="304"/>
      <c r="E26" s="91"/>
      <c r="F26">
        <f t="shared" si="0"/>
        <v>0</v>
      </c>
      <c r="G26"/>
      <c r="H26" s="395">
        <f t="shared" si="1"/>
        <v>0</v>
      </c>
      <c r="I26"/>
      <c r="K26" s="281" t="s">
        <v>1129</v>
      </c>
      <c r="L26" s="282" t="s">
        <v>1119</v>
      </c>
    </row>
    <row r="27" spans="1:12" s="48" customFormat="1" ht="12.75">
      <c r="A27" s="67">
        <v>1</v>
      </c>
      <c r="B27" s="42" t="s">
        <v>471</v>
      </c>
      <c r="C27" s="269" t="s">
        <v>111</v>
      </c>
      <c r="D27" s="304"/>
      <c r="E27" s="91"/>
      <c r="F27">
        <f t="shared" si="0"/>
        <v>0</v>
      </c>
      <c r="G27"/>
      <c r="H27" s="395">
        <f t="shared" si="1"/>
        <v>0</v>
      </c>
      <c r="I27"/>
      <c r="K27" s="281" t="s">
        <v>1130</v>
      </c>
      <c r="L27" s="282" t="s">
        <v>1116</v>
      </c>
    </row>
    <row r="28" spans="1:12" s="48" customFormat="1" ht="12.75">
      <c r="A28" s="67">
        <v>1</v>
      </c>
      <c r="B28" s="42" t="s">
        <v>472</v>
      </c>
      <c r="C28" s="269" t="s">
        <v>111</v>
      </c>
      <c r="D28" s="304"/>
      <c r="E28" s="91"/>
      <c r="F28">
        <f t="shared" si="0"/>
        <v>0</v>
      </c>
      <c r="G28"/>
      <c r="H28" s="395">
        <f t="shared" si="1"/>
        <v>0</v>
      </c>
      <c r="I28"/>
      <c r="K28" s="281" t="s">
        <v>1131</v>
      </c>
      <c r="L28" s="282" t="s">
        <v>1116</v>
      </c>
    </row>
    <row r="29" spans="1:12" s="48" customFormat="1" ht="13.5" thickBot="1">
      <c r="A29" s="68">
        <v>1</v>
      </c>
      <c r="B29" s="59" t="s">
        <v>473</v>
      </c>
      <c r="C29" s="283" t="s">
        <v>1605</v>
      </c>
      <c r="D29" s="305"/>
      <c r="E29" s="306"/>
      <c r="F29">
        <f t="shared" si="0"/>
        <v>0</v>
      </c>
      <c r="G29"/>
      <c r="H29" s="395">
        <f t="shared" si="1"/>
        <v>0</v>
      </c>
      <c r="I29"/>
      <c r="K29" s="281" t="s">
        <v>1132</v>
      </c>
      <c r="L29" s="282" t="s">
        <v>1116</v>
      </c>
    </row>
    <row r="30" spans="1:12" s="48" customFormat="1" ht="13.5" thickBot="1">
      <c r="A30" s="550" t="s">
        <v>1324</v>
      </c>
      <c r="B30" s="551"/>
      <c r="C30" s="551"/>
      <c r="D30" s="551"/>
      <c r="E30" s="552"/>
      <c r="F30"/>
      <c r="G30"/>
      <c r="H30" s="395"/>
      <c r="I30"/>
      <c r="K30" s="284" t="s">
        <v>1134</v>
      </c>
      <c r="L30" s="285" t="s">
        <v>1119</v>
      </c>
    </row>
    <row r="31" spans="1:12" s="48" customFormat="1" ht="12.75">
      <c r="A31" s="298" t="s">
        <v>209</v>
      </c>
      <c r="B31" s="299" t="s">
        <v>26</v>
      </c>
      <c r="C31" s="299" t="s">
        <v>28</v>
      </c>
      <c r="D31" s="299" t="s">
        <v>1318</v>
      </c>
      <c r="E31" s="300" t="s">
        <v>30</v>
      </c>
      <c r="F31"/>
      <c r="G31"/>
      <c r="H31" s="395"/>
      <c r="I31"/>
      <c r="K31" s="557" t="s">
        <v>1136</v>
      </c>
      <c r="L31" s="558"/>
    </row>
    <row r="32" spans="1:12" s="48" customFormat="1" ht="12.75">
      <c r="A32" s="35">
        <v>1</v>
      </c>
      <c r="B32" s="54" t="s">
        <v>963</v>
      </c>
      <c r="C32" s="62" t="s">
        <v>111</v>
      </c>
      <c r="D32" s="307"/>
      <c r="E32" s="91"/>
      <c r="G32">
        <f>IF(ISBLANK(B32),0,IF(D32=0,0,1))</f>
        <v>0</v>
      </c>
      <c r="I32" s="395">
        <f>D32</f>
        <v>0</v>
      </c>
      <c r="K32" s="281" t="s">
        <v>1137</v>
      </c>
      <c r="L32" s="282" t="s">
        <v>1119</v>
      </c>
    </row>
    <row r="33" spans="1:12" s="48" customFormat="1" ht="12.75">
      <c r="A33" s="35">
        <v>1</v>
      </c>
      <c r="B33" s="54" t="s">
        <v>985</v>
      </c>
      <c r="C33" s="62" t="s">
        <v>111</v>
      </c>
      <c r="D33" s="307"/>
      <c r="E33" s="91"/>
      <c r="F33"/>
      <c r="G33">
        <f aca="true" t="shared" si="2" ref="G33:G96">IF(ISBLANK(B33),0,IF(D33=0,0,1))</f>
        <v>0</v>
      </c>
      <c r="H33"/>
      <c r="I33" s="395">
        <f aca="true" t="shared" si="3" ref="I33:I96">D33</f>
        <v>0</v>
      </c>
      <c r="K33" s="281" t="s">
        <v>1138</v>
      </c>
      <c r="L33" s="282" t="s">
        <v>1119</v>
      </c>
    </row>
    <row r="34" spans="1:12" s="48" customFormat="1" ht="12.75">
      <c r="A34" s="35">
        <v>1</v>
      </c>
      <c r="B34" s="54" t="s">
        <v>964</v>
      </c>
      <c r="C34" s="62" t="s">
        <v>111</v>
      </c>
      <c r="D34" s="307"/>
      <c r="E34" s="91"/>
      <c r="F34"/>
      <c r="G34">
        <f t="shared" si="2"/>
        <v>0</v>
      </c>
      <c r="H34"/>
      <c r="I34" s="395">
        <f t="shared" si="3"/>
        <v>0</v>
      </c>
      <c r="K34" s="281" t="s">
        <v>1330</v>
      </c>
      <c r="L34" s="282" t="s">
        <v>1331</v>
      </c>
    </row>
    <row r="35" spans="1:12" s="48" customFormat="1" ht="12.75">
      <c r="A35" s="35">
        <v>1</v>
      </c>
      <c r="B35" s="43" t="s">
        <v>951</v>
      </c>
      <c r="C35" s="62" t="s">
        <v>111</v>
      </c>
      <c r="D35" s="307"/>
      <c r="E35" s="91"/>
      <c r="F35"/>
      <c r="G35">
        <f t="shared" si="2"/>
        <v>0</v>
      </c>
      <c r="H35"/>
      <c r="I35" s="395">
        <f t="shared" si="3"/>
        <v>0</v>
      </c>
      <c r="K35" s="281" t="s">
        <v>1332</v>
      </c>
      <c r="L35" s="282" t="s">
        <v>1333</v>
      </c>
    </row>
    <row r="36" spans="1:12" s="48" customFormat="1" ht="12.75">
      <c r="A36" s="35">
        <v>1</v>
      </c>
      <c r="B36" s="43" t="s">
        <v>952</v>
      </c>
      <c r="C36" s="62" t="s">
        <v>111</v>
      </c>
      <c r="D36" s="307"/>
      <c r="E36" s="91"/>
      <c r="F36"/>
      <c r="G36">
        <f t="shared" si="2"/>
        <v>0</v>
      </c>
      <c r="H36"/>
      <c r="I36" s="395">
        <f t="shared" si="3"/>
        <v>0</v>
      </c>
      <c r="K36" s="281" t="s">
        <v>1334</v>
      </c>
      <c r="L36" s="282" t="s">
        <v>1333</v>
      </c>
    </row>
    <row r="37" spans="1:12" s="48" customFormat="1" ht="12.75">
      <c r="A37" s="35">
        <v>1</v>
      </c>
      <c r="B37" s="43" t="s">
        <v>953</v>
      </c>
      <c r="C37" s="62" t="s">
        <v>111</v>
      </c>
      <c r="D37" s="307"/>
      <c r="E37" s="91"/>
      <c r="F37"/>
      <c r="G37">
        <f t="shared" si="2"/>
        <v>0</v>
      </c>
      <c r="H37"/>
      <c r="I37" s="395">
        <f t="shared" si="3"/>
        <v>0</v>
      </c>
      <c r="K37" s="281" t="s">
        <v>1335</v>
      </c>
      <c r="L37" s="282" t="s">
        <v>1331</v>
      </c>
    </row>
    <row r="38" spans="1:12" s="48" customFormat="1" ht="12.75">
      <c r="A38" s="35">
        <v>1</v>
      </c>
      <c r="B38" s="43" t="s">
        <v>954</v>
      </c>
      <c r="C38" s="62" t="s">
        <v>111</v>
      </c>
      <c r="D38" s="307"/>
      <c r="E38" s="91"/>
      <c r="F38"/>
      <c r="G38">
        <f t="shared" si="2"/>
        <v>0</v>
      </c>
      <c r="H38"/>
      <c r="I38" s="395">
        <f t="shared" si="3"/>
        <v>0</v>
      </c>
      <c r="K38" s="281" t="s">
        <v>1141</v>
      </c>
      <c r="L38" s="282" t="s">
        <v>1119</v>
      </c>
    </row>
    <row r="39" spans="1:12" s="48" customFormat="1" ht="12.75">
      <c r="A39" s="35">
        <v>1</v>
      </c>
      <c r="B39" s="54" t="s">
        <v>975</v>
      </c>
      <c r="C39" s="62" t="s">
        <v>111</v>
      </c>
      <c r="D39" s="307"/>
      <c r="E39" s="91"/>
      <c r="F39"/>
      <c r="G39">
        <f t="shared" si="2"/>
        <v>0</v>
      </c>
      <c r="H39"/>
      <c r="I39" s="395">
        <f t="shared" si="3"/>
        <v>0</v>
      </c>
      <c r="K39" s="281" t="s">
        <v>1142</v>
      </c>
      <c r="L39" s="282" t="s">
        <v>1119</v>
      </c>
    </row>
    <row r="40" spans="1:12" s="48" customFormat="1" ht="12.75">
      <c r="A40" s="35">
        <v>1</v>
      </c>
      <c r="B40" s="54" t="s">
        <v>976</v>
      </c>
      <c r="C40" s="62" t="s">
        <v>111</v>
      </c>
      <c r="D40" s="307"/>
      <c r="E40" s="91"/>
      <c r="F40"/>
      <c r="G40">
        <f t="shared" si="2"/>
        <v>0</v>
      </c>
      <c r="H40"/>
      <c r="I40" s="395">
        <f t="shared" si="3"/>
        <v>0</v>
      </c>
      <c r="K40" s="281" t="s">
        <v>1143</v>
      </c>
      <c r="L40" s="282" t="s">
        <v>1331</v>
      </c>
    </row>
    <row r="41" spans="1:12" s="48" customFormat="1" ht="12.75">
      <c r="A41" s="35">
        <v>1</v>
      </c>
      <c r="B41" s="54" t="s">
        <v>968</v>
      </c>
      <c r="C41" s="62" t="s">
        <v>111</v>
      </c>
      <c r="D41" s="307"/>
      <c r="E41" s="91"/>
      <c r="F41"/>
      <c r="G41">
        <f t="shared" si="2"/>
        <v>0</v>
      </c>
      <c r="H41"/>
      <c r="I41" s="395">
        <f t="shared" si="3"/>
        <v>0</v>
      </c>
      <c r="K41" s="281" t="s">
        <v>1145</v>
      </c>
      <c r="L41" s="282" t="s">
        <v>1121</v>
      </c>
    </row>
    <row r="42" spans="1:12" s="48" customFormat="1" ht="12.75">
      <c r="A42" s="35">
        <v>1</v>
      </c>
      <c r="B42" s="43" t="s">
        <v>955</v>
      </c>
      <c r="C42" s="62" t="s">
        <v>111</v>
      </c>
      <c r="D42" s="307"/>
      <c r="E42" s="91"/>
      <c r="F42"/>
      <c r="G42">
        <f t="shared" si="2"/>
        <v>0</v>
      </c>
      <c r="H42"/>
      <c r="I42" s="395">
        <f t="shared" si="3"/>
        <v>0</v>
      </c>
      <c r="K42" s="281" t="s">
        <v>1336</v>
      </c>
      <c r="L42" s="282" t="s">
        <v>1146</v>
      </c>
    </row>
    <row r="43" spans="1:12" s="48" customFormat="1" ht="12.75">
      <c r="A43" s="35">
        <v>1</v>
      </c>
      <c r="B43" s="54" t="s">
        <v>983</v>
      </c>
      <c r="C43" s="62" t="s">
        <v>111</v>
      </c>
      <c r="D43" s="307"/>
      <c r="E43" s="91"/>
      <c r="F43"/>
      <c r="G43">
        <f t="shared" si="2"/>
        <v>0</v>
      </c>
      <c r="H43"/>
      <c r="I43" s="395">
        <f t="shared" si="3"/>
        <v>0</v>
      </c>
      <c r="K43" s="281" t="s">
        <v>1147</v>
      </c>
      <c r="L43" s="282" t="s">
        <v>1121</v>
      </c>
    </row>
    <row r="44" spans="1:12" s="48" customFormat="1" ht="12.75">
      <c r="A44" s="35">
        <v>1</v>
      </c>
      <c r="B44" s="54" t="s">
        <v>981</v>
      </c>
      <c r="C44" s="62" t="s">
        <v>111</v>
      </c>
      <c r="D44" s="307"/>
      <c r="E44" s="91"/>
      <c r="F44"/>
      <c r="G44">
        <f t="shared" si="2"/>
        <v>0</v>
      </c>
      <c r="H44"/>
      <c r="I44" s="395">
        <f t="shared" si="3"/>
        <v>0</v>
      </c>
      <c r="K44" s="281" t="s">
        <v>1148</v>
      </c>
      <c r="L44" s="282" t="s">
        <v>1121</v>
      </c>
    </row>
    <row r="45" spans="1:12" s="48" customFormat="1" ht="12.75">
      <c r="A45" s="35">
        <v>1</v>
      </c>
      <c r="B45" s="54" t="s">
        <v>984</v>
      </c>
      <c r="C45" s="62" t="s">
        <v>111</v>
      </c>
      <c r="D45" s="307"/>
      <c r="E45" s="91"/>
      <c r="F45"/>
      <c r="G45">
        <f t="shared" si="2"/>
        <v>0</v>
      </c>
      <c r="H45"/>
      <c r="I45" s="395">
        <f t="shared" si="3"/>
        <v>0</v>
      </c>
      <c r="K45" s="281" t="s">
        <v>1337</v>
      </c>
      <c r="L45" s="282" t="s">
        <v>1126</v>
      </c>
    </row>
    <row r="46" spans="1:12" s="48" customFormat="1" ht="12.75">
      <c r="A46" s="35">
        <v>1</v>
      </c>
      <c r="B46" s="54" t="s">
        <v>969</v>
      </c>
      <c r="C46" s="62" t="s">
        <v>111</v>
      </c>
      <c r="D46" s="307"/>
      <c r="E46" s="91"/>
      <c r="F46"/>
      <c r="G46">
        <f t="shared" si="2"/>
        <v>0</v>
      </c>
      <c r="H46"/>
      <c r="I46" s="395">
        <f t="shared" si="3"/>
        <v>0</v>
      </c>
      <c r="K46" s="281" t="s">
        <v>1338</v>
      </c>
      <c r="L46" s="282" t="s">
        <v>1126</v>
      </c>
    </row>
    <row r="47" spans="1:12" s="48" customFormat="1" ht="12.75">
      <c r="A47" s="35">
        <v>1</v>
      </c>
      <c r="B47" s="54" t="s">
        <v>970</v>
      </c>
      <c r="C47" s="62" t="s">
        <v>111</v>
      </c>
      <c r="D47" s="307"/>
      <c r="E47" s="91"/>
      <c r="F47"/>
      <c r="G47">
        <f t="shared" si="2"/>
        <v>0</v>
      </c>
      <c r="H47"/>
      <c r="I47" s="395">
        <f t="shared" si="3"/>
        <v>0</v>
      </c>
      <c r="K47" s="281" t="s">
        <v>1339</v>
      </c>
      <c r="L47" s="282" t="s">
        <v>1149</v>
      </c>
    </row>
    <row r="48" spans="1:12" s="48" customFormat="1" ht="12.75">
      <c r="A48" s="35">
        <v>1</v>
      </c>
      <c r="B48" s="43" t="s">
        <v>1325</v>
      </c>
      <c r="C48" s="62" t="s">
        <v>111</v>
      </c>
      <c r="D48" s="307"/>
      <c r="E48" s="91"/>
      <c r="F48"/>
      <c r="G48">
        <f t="shared" si="2"/>
        <v>0</v>
      </c>
      <c r="H48"/>
      <c r="I48" s="395">
        <f t="shared" si="3"/>
        <v>0</v>
      </c>
      <c r="K48" s="281" t="s">
        <v>1340</v>
      </c>
      <c r="L48" s="282" t="s">
        <v>1341</v>
      </c>
    </row>
    <row r="49" spans="1:12" s="48" customFormat="1" ht="12.75">
      <c r="A49" s="35">
        <v>1</v>
      </c>
      <c r="B49" s="54" t="s">
        <v>965</v>
      </c>
      <c r="C49" s="62" t="s">
        <v>111</v>
      </c>
      <c r="D49" s="307"/>
      <c r="E49" s="91"/>
      <c r="F49"/>
      <c r="G49">
        <f t="shared" si="2"/>
        <v>0</v>
      </c>
      <c r="H49"/>
      <c r="I49" s="395">
        <f t="shared" si="3"/>
        <v>0</v>
      </c>
      <c r="K49" s="281" t="s">
        <v>1151</v>
      </c>
      <c r="L49" s="282" t="s">
        <v>1152</v>
      </c>
    </row>
    <row r="50" spans="1:12" s="48" customFormat="1" ht="12.75">
      <c r="A50" s="35">
        <v>1</v>
      </c>
      <c r="B50" s="43" t="s">
        <v>956</v>
      </c>
      <c r="C50" s="62" t="s">
        <v>111</v>
      </c>
      <c r="D50" s="307"/>
      <c r="E50" s="91"/>
      <c r="F50"/>
      <c r="G50">
        <f t="shared" si="2"/>
        <v>0</v>
      </c>
      <c r="H50"/>
      <c r="I50" s="395">
        <f t="shared" si="3"/>
        <v>0</v>
      </c>
      <c r="K50" s="281" t="s">
        <v>1342</v>
      </c>
      <c r="L50" s="282" t="s">
        <v>1116</v>
      </c>
    </row>
    <row r="51" spans="1:12" s="48" customFormat="1" ht="12.75">
      <c r="A51" s="35">
        <v>1</v>
      </c>
      <c r="B51" s="43" t="s">
        <v>957</v>
      </c>
      <c r="C51" s="62" t="s">
        <v>111</v>
      </c>
      <c r="D51" s="307"/>
      <c r="E51" s="91"/>
      <c r="F51"/>
      <c r="G51">
        <f t="shared" si="2"/>
        <v>0</v>
      </c>
      <c r="H51"/>
      <c r="I51" s="395">
        <f t="shared" si="3"/>
        <v>0</v>
      </c>
      <c r="K51" s="281" t="s">
        <v>1154</v>
      </c>
      <c r="L51" s="282" t="s">
        <v>1116</v>
      </c>
    </row>
    <row r="52" spans="1:12" s="48" customFormat="1" ht="12.75">
      <c r="A52" s="35">
        <v>1</v>
      </c>
      <c r="B52" s="43" t="s">
        <v>958</v>
      </c>
      <c r="C52" s="62" t="s">
        <v>111</v>
      </c>
      <c r="D52" s="307"/>
      <c r="E52" s="91"/>
      <c r="F52"/>
      <c r="G52">
        <f t="shared" si="2"/>
        <v>0</v>
      </c>
      <c r="H52"/>
      <c r="I52" s="395">
        <f t="shared" si="3"/>
        <v>0</v>
      </c>
      <c r="K52" s="281" t="s">
        <v>1155</v>
      </c>
      <c r="L52" s="282" t="s">
        <v>1116</v>
      </c>
    </row>
    <row r="53" spans="1:12" s="48" customFormat="1" ht="12.75">
      <c r="A53" s="35">
        <v>1</v>
      </c>
      <c r="B53" s="54" t="s">
        <v>966</v>
      </c>
      <c r="C53" s="62" t="s">
        <v>111</v>
      </c>
      <c r="D53" s="307"/>
      <c r="E53" s="91"/>
      <c r="F53"/>
      <c r="G53">
        <f t="shared" si="2"/>
        <v>0</v>
      </c>
      <c r="H53"/>
      <c r="I53" s="395">
        <f t="shared" si="3"/>
        <v>0</v>
      </c>
      <c r="K53" s="281" t="s">
        <v>1343</v>
      </c>
      <c r="L53" s="282" t="s">
        <v>1119</v>
      </c>
    </row>
    <row r="54" spans="1:12" s="48" customFormat="1" ht="12.75">
      <c r="A54" s="35">
        <v>1</v>
      </c>
      <c r="B54" s="54" t="s">
        <v>986</v>
      </c>
      <c r="C54" s="62" t="s">
        <v>111</v>
      </c>
      <c r="D54" s="307"/>
      <c r="E54" s="91"/>
      <c r="F54"/>
      <c r="G54">
        <f t="shared" si="2"/>
        <v>0</v>
      </c>
      <c r="H54"/>
      <c r="I54" s="395">
        <f t="shared" si="3"/>
        <v>0</v>
      </c>
      <c r="K54" s="281" t="s">
        <v>1344</v>
      </c>
      <c r="L54" s="282" t="s">
        <v>1116</v>
      </c>
    </row>
    <row r="55" spans="1:12" s="48" customFormat="1" ht="12.75">
      <c r="A55" s="35">
        <v>1</v>
      </c>
      <c r="B55" s="54" t="s">
        <v>980</v>
      </c>
      <c r="C55" s="62" t="s">
        <v>111</v>
      </c>
      <c r="D55" s="307"/>
      <c r="E55" s="91"/>
      <c r="F55"/>
      <c r="G55">
        <f t="shared" si="2"/>
        <v>0</v>
      </c>
      <c r="H55"/>
      <c r="I55" s="395">
        <f t="shared" si="3"/>
        <v>0</v>
      </c>
      <c r="K55" s="281" t="s">
        <v>1345</v>
      </c>
      <c r="L55" s="282" t="s">
        <v>1116</v>
      </c>
    </row>
    <row r="56" spans="1:12" s="48" customFormat="1" ht="12.75">
      <c r="A56" s="35">
        <v>1</v>
      </c>
      <c r="B56" s="54" t="s">
        <v>982</v>
      </c>
      <c r="C56" s="62" t="s">
        <v>111</v>
      </c>
      <c r="D56" s="307"/>
      <c r="E56" s="91"/>
      <c r="F56"/>
      <c r="G56">
        <f t="shared" si="2"/>
        <v>0</v>
      </c>
      <c r="H56"/>
      <c r="I56" s="395">
        <f t="shared" si="3"/>
        <v>0</v>
      </c>
      <c r="K56" s="281" t="s">
        <v>1346</v>
      </c>
      <c r="L56" s="282" t="s">
        <v>1116</v>
      </c>
    </row>
    <row r="57" spans="1:12" s="48" customFormat="1" ht="12.75">
      <c r="A57" s="35">
        <v>1</v>
      </c>
      <c r="B57" s="43" t="s">
        <v>959</v>
      </c>
      <c r="C57" s="62" t="s">
        <v>111</v>
      </c>
      <c r="D57" s="307"/>
      <c r="E57" s="91"/>
      <c r="F57"/>
      <c r="G57">
        <f t="shared" si="2"/>
        <v>0</v>
      </c>
      <c r="H57"/>
      <c r="I57" s="395">
        <f t="shared" si="3"/>
        <v>0</v>
      </c>
      <c r="K57" s="281" t="s">
        <v>1347</v>
      </c>
      <c r="L57" s="282" t="s">
        <v>1116</v>
      </c>
    </row>
    <row r="58" spans="1:12" s="48" customFormat="1" ht="12.75">
      <c r="A58" s="35">
        <v>1</v>
      </c>
      <c r="B58" s="54" t="s">
        <v>967</v>
      </c>
      <c r="C58" s="62" t="s">
        <v>111</v>
      </c>
      <c r="D58" s="307"/>
      <c r="E58" s="91"/>
      <c r="F58"/>
      <c r="G58">
        <f t="shared" si="2"/>
        <v>0</v>
      </c>
      <c r="H58"/>
      <c r="I58" s="395">
        <f t="shared" si="3"/>
        <v>0</v>
      </c>
      <c r="K58" s="281" t="s">
        <v>1348</v>
      </c>
      <c r="L58" s="282" t="s">
        <v>1116</v>
      </c>
    </row>
    <row r="59" spans="1:12" s="48" customFormat="1" ht="12.75">
      <c r="A59" s="35">
        <v>1</v>
      </c>
      <c r="B59" s="43" t="s">
        <v>960</v>
      </c>
      <c r="C59" s="62" t="s">
        <v>111</v>
      </c>
      <c r="D59" s="307"/>
      <c r="E59" s="91"/>
      <c r="F59"/>
      <c r="G59">
        <f t="shared" si="2"/>
        <v>0</v>
      </c>
      <c r="H59"/>
      <c r="I59" s="395">
        <f t="shared" si="3"/>
        <v>0</v>
      </c>
      <c r="K59" s="281" t="s">
        <v>1349</v>
      </c>
      <c r="L59" s="282" t="s">
        <v>1121</v>
      </c>
    </row>
    <row r="60" spans="1:12" s="48" customFormat="1" ht="12.75">
      <c r="A60" s="35">
        <v>1</v>
      </c>
      <c r="B60" s="43" t="s">
        <v>961</v>
      </c>
      <c r="C60" s="62" t="s">
        <v>111</v>
      </c>
      <c r="D60" s="307"/>
      <c r="E60" s="91"/>
      <c r="F60"/>
      <c r="G60">
        <f t="shared" si="2"/>
        <v>0</v>
      </c>
      <c r="H60"/>
      <c r="I60" s="395">
        <f t="shared" si="3"/>
        <v>0</v>
      </c>
      <c r="K60" s="281" t="s">
        <v>1350</v>
      </c>
      <c r="L60" s="282" t="s">
        <v>1116</v>
      </c>
    </row>
    <row r="61" spans="1:12" s="48" customFormat="1" ht="12.75">
      <c r="A61" s="35">
        <v>1</v>
      </c>
      <c r="B61" s="43" t="s">
        <v>962</v>
      </c>
      <c r="C61" s="62" t="s">
        <v>111</v>
      </c>
      <c r="D61" s="307"/>
      <c r="E61" s="91"/>
      <c r="F61"/>
      <c r="G61">
        <f t="shared" si="2"/>
        <v>0</v>
      </c>
      <c r="H61"/>
      <c r="I61" s="395">
        <f t="shared" si="3"/>
        <v>0</v>
      </c>
      <c r="K61" s="281" t="s">
        <v>1351</v>
      </c>
      <c r="L61" s="282" t="s">
        <v>1121</v>
      </c>
    </row>
    <row r="62" spans="1:12" s="48" customFormat="1" ht="12.75">
      <c r="A62" s="35">
        <v>1</v>
      </c>
      <c r="B62" s="54" t="s">
        <v>971</v>
      </c>
      <c r="C62" s="62" t="s">
        <v>111</v>
      </c>
      <c r="D62" s="307"/>
      <c r="E62" s="91"/>
      <c r="F62"/>
      <c r="G62">
        <f t="shared" si="2"/>
        <v>0</v>
      </c>
      <c r="H62"/>
      <c r="I62" s="395">
        <f t="shared" si="3"/>
        <v>0</v>
      </c>
      <c r="K62" s="281" t="s">
        <v>1352</v>
      </c>
      <c r="L62" s="282" t="s">
        <v>1353</v>
      </c>
    </row>
    <row r="63" spans="1:12" s="48" customFormat="1" ht="12.75">
      <c r="A63" s="35">
        <v>1</v>
      </c>
      <c r="B63" s="54" t="s">
        <v>971</v>
      </c>
      <c r="C63" s="62" t="s">
        <v>111</v>
      </c>
      <c r="D63" s="307"/>
      <c r="E63" s="91"/>
      <c r="F63"/>
      <c r="G63">
        <f t="shared" si="2"/>
        <v>0</v>
      </c>
      <c r="H63"/>
      <c r="I63" s="395">
        <f t="shared" si="3"/>
        <v>0</v>
      </c>
      <c r="K63" s="281" t="s">
        <v>1354</v>
      </c>
      <c r="L63" s="282" t="s">
        <v>1119</v>
      </c>
    </row>
    <row r="64" spans="1:12" s="48" customFormat="1" ht="12.75">
      <c r="A64" s="35">
        <v>1</v>
      </c>
      <c r="B64" s="54" t="s">
        <v>977</v>
      </c>
      <c r="C64" s="62" t="s">
        <v>111</v>
      </c>
      <c r="D64" s="307"/>
      <c r="E64" s="91"/>
      <c r="F64"/>
      <c r="G64">
        <f t="shared" si="2"/>
        <v>0</v>
      </c>
      <c r="H64"/>
      <c r="I64" s="395">
        <f t="shared" si="3"/>
        <v>0</v>
      </c>
      <c r="K64" s="281" t="s">
        <v>1355</v>
      </c>
      <c r="L64" s="282" t="s">
        <v>1353</v>
      </c>
    </row>
    <row r="65" spans="1:12" s="48" customFormat="1" ht="12.75">
      <c r="A65" s="35">
        <v>1</v>
      </c>
      <c r="B65" s="54" t="s">
        <v>972</v>
      </c>
      <c r="C65" s="62" t="s">
        <v>111</v>
      </c>
      <c r="D65" s="307"/>
      <c r="E65" s="91"/>
      <c r="F65"/>
      <c r="G65">
        <f t="shared" si="2"/>
        <v>0</v>
      </c>
      <c r="H65"/>
      <c r="I65" s="395">
        <f t="shared" si="3"/>
        <v>0</v>
      </c>
      <c r="K65" s="281" t="s">
        <v>1356</v>
      </c>
      <c r="L65" s="282" t="s">
        <v>1353</v>
      </c>
    </row>
    <row r="66" spans="1:12" s="48" customFormat="1" ht="12.75">
      <c r="A66" s="35">
        <v>1</v>
      </c>
      <c r="B66" s="54" t="s">
        <v>972</v>
      </c>
      <c r="C66" s="62" t="s">
        <v>111</v>
      </c>
      <c r="D66" s="307"/>
      <c r="E66" s="91"/>
      <c r="F66"/>
      <c r="G66">
        <f t="shared" si="2"/>
        <v>0</v>
      </c>
      <c r="H66"/>
      <c r="I66" s="395">
        <f t="shared" si="3"/>
        <v>0</v>
      </c>
      <c r="K66" s="281" t="s">
        <v>1357</v>
      </c>
      <c r="L66" s="282" t="s">
        <v>1116</v>
      </c>
    </row>
    <row r="67" spans="1:12" s="48" customFormat="1" ht="12.75">
      <c r="A67" s="35">
        <v>1</v>
      </c>
      <c r="B67" s="43" t="s">
        <v>950</v>
      </c>
      <c r="C67" s="62" t="s">
        <v>111</v>
      </c>
      <c r="D67" s="307"/>
      <c r="E67" s="91"/>
      <c r="F67"/>
      <c r="G67">
        <f t="shared" si="2"/>
        <v>0</v>
      </c>
      <c r="H67"/>
      <c r="I67" s="395">
        <f t="shared" si="3"/>
        <v>0</v>
      </c>
      <c r="K67" s="281" t="s">
        <v>1358</v>
      </c>
      <c r="L67" s="282" t="s">
        <v>1353</v>
      </c>
    </row>
    <row r="68" spans="1:12" s="48" customFormat="1" ht="12.75">
      <c r="A68" s="35">
        <v>1</v>
      </c>
      <c r="B68" s="54" t="s">
        <v>978</v>
      </c>
      <c r="C68" s="62" t="s">
        <v>111</v>
      </c>
      <c r="D68" s="307"/>
      <c r="E68" s="91"/>
      <c r="F68"/>
      <c r="G68">
        <f t="shared" si="2"/>
        <v>0</v>
      </c>
      <c r="H68"/>
      <c r="I68" s="395">
        <f t="shared" si="3"/>
        <v>0</v>
      </c>
      <c r="K68" s="281" t="s">
        <v>1015</v>
      </c>
      <c r="L68" s="282" t="s">
        <v>1133</v>
      </c>
    </row>
    <row r="69" spans="1:12" s="48" customFormat="1" ht="12.75">
      <c r="A69" s="35">
        <v>1</v>
      </c>
      <c r="B69" s="54" t="s">
        <v>979</v>
      </c>
      <c r="C69" s="62" t="s">
        <v>111</v>
      </c>
      <c r="D69" s="307"/>
      <c r="E69" s="91"/>
      <c r="F69"/>
      <c r="G69">
        <f t="shared" si="2"/>
        <v>0</v>
      </c>
      <c r="H69"/>
      <c r="I69" s="395">
        <f t="shared" si="3"/>
        <v>0</v>
      </c>
      <c r="K69" s="281" t="s">
        <v>1359</v>
      </c>
      <c r="L69" s="282" t="s">
        <v>1135</v>
      </c>
    </row>
    <row r="70" spans="1:12" s="48" customFormat="1" ht="12.75">
      <c r="A70" s="35">
        <v>1</v>
      </c>
      <c r="B70" s="54" t="s">
        <v>973</v>
      </c>
      <c r="C70" s="62" t="s">
        <v>111</v>
      </c>
      <c r="D70" s="307"/>
      <c r="E70" s="91"/>
      <c r="F70"/>
      <c r="G70">
        <f t="shared" si="2"/>
        <v>0</v>
      </c>
      <c r="H70"/>
      <c r="I70" s="395">
        <f t="shared" si="3"/>
        <v>0</v>
      </c>
      <c r="K70" s="281" t="s">
        <v>1360</v>
      </c>
      <c r="L70" s="282" t="s">
        <v>1116</v>
      </c>
    </row>
    <row r="71" spans="1:12" s="48" customFormat="1" ht="13.5" thickBot="1">
      <c r="A71" s="35">
        <v>1</v>
      </c>
      <c r="B71" s="54" t="s">
        <v>973</v>
      </c>
      <c r="C71" s="62" t="s">
        <v>111</v>
      </c>
      <c r="D71" s="307"/>
      <c r="E71" s="91"/>
      <c r="F71"/>
      <c r="G71">
        <f t="shared" si="2"/>
        <v>0</v>
      </c>
      <c r="H71"/>
      <c r="I71" s="395">
        <f t="shared" si="3"/>
        <v>0</v>
      </c>
      <c r="K71" s="286" t="s">
        <v>1361</v>
      </c>
      <c r="L71" s="287" t="s">
        <v>1116</v>
      </c>
    </row>
    <row r="72" spans="1:12" s="48" customFormat="1" ht="12.75">
      <c r="A72" s="35">
        <v>1</v>
      </c>
      <c r="B72" s="54" t="s">
        <v>974</v>
      </c>
      <c r="C72" s="62" t="s">
        <v>111</v>
      </c>
      <c r="D72" s="307"/>
      <c r="E72" s="91"/>
      <c r="F72"/>
      <c r="G72">
        <f t="shared" si="2"/>
        <v>0</v>
      </c>
      <c r="H72"/>
      <c r="I72" s="395">
        <f t="shared" si="3"/>
        <v>0</v>
      </c>
      <c r="K72" s="557" t="s">
        <v>1362</v>
      </c>
      <c r="L72" s="558"/>
    </row>
    <row r="73" spans="1:12" s="48" customFormat="1" ht="13.5" thickBot="1">
      <c r="A73" s="36">
        <v>1</v>
      </c>
      <c r="B73" s="225" t="s">
        <v>974</v>
      </c>
      <c r="C73" s="74" t="s">
        <v>111</v>
      </c>
      <c r="D73" s="308"/>
      <c r="E73" s="306"/>
      <c r="F73"/>
      <c r="G73">
        <f t="shared" si="2"/>
        <v>0</v>
      </c>
      <c r="H73"/>
      <c r="I73" s="395">
        <f t="shared" si="3"/>
        <v>0</v>
      </c>
      <c r="K73" s="281" t="s">
        <v>1363</v>
      </c>
      <c r="L73" s="282" t="s">
        <v>1139</v>
      </c>
    </row>
    <row r="74" spans="1:12" s="48" customFormat="1" ht="13.5" thickBot="1">
      <c r="A74" s="550" t="s">
        <v>474</v>
      </c>
      <c r="B74" s="551"/>
      <c r="C74" s="551"/>
      <c r="D74" s="551"/>
      <c r="E74" s="552"/>
      <c r="F74"/>
      <c r="G74"/>
      <c r="H74"/>
      <c r="I74" s="395"/>
      <c r="K74" s="281" t="s">
        <v>1364</v>
      </c>
      <c r="L74" s="282" t="s">
        <v>1140</v>
      </c>
    </row>
    <row r="75" spans="1:12" s="48" customFormat="1" ht="12.75">
      <c r="A75" s="298" t="s">
        <v>209</v>
      </c>
      <c r="B75" s="299" t="s">
        <v>26</v>
      </c>
      <c r="C75" s="299" t="s">
        <v>28</v>
      </c>
      <c r="D75" s="299" t="s">
        <v>1318</v>
      </c>
      <c r="E75" s="300" t="s">
        <v>30</v>
      </c>
      <c r="F75"/>
      <c r="G75"/>
      <c r="H75"/>
      <c r="I75" s="395"/>
      <c r="K75" s="281" t="s">
        <v>1365</v>
      </c>
      <c r="L75" s="282" t="s">
        <v>1135</v>
      </c>
    </row>
    <row r="76" spans="1:12" s="48" customFormat="1" ht="12.75">
      <c r="A76" s="67">
        <v>1</v>
      </c>
      <c r="B76" s="44" t="s">
        <v>475</v>
      </c>
      <c r="C76" s="63" t="s">
        <v>111</v>
      </c>
      <c r="D76" s="309"/>
      <c r="E76" s="91"/>
      <c r="F76"/>
      <c r="G76">
        <f t="shared" si="2"/>
        <v>0</v>
      </c>
      <c r="H76"/>
      <c r="I76" s="395">
        <f t="shared" si="3"/>
        <v>0</v>
      </c>
      <c r="K76" s="281" t="s">
        <v>1366</v>
      </c>
      <c r="L76" s="282" t="s">
        <v>1135</v>
      </c>
    </row>
    <row r="77" spans="1:12" s="48" customFormat="1" ht="12.75">
      <c r="A77" s="67">
        <v>1</v>
      </c>
      <c r="B77" s="44" t="s">
        <v>476</v>
      </c>
      <c r="C77" s="63" t="s">
        <v>111</v>
      </c>
      <c r="D77" s="309"/>
      <c r="E77" s="91"/>
      <c r="F77"/>
      <c r="G77">
        <f t="shared" si="2"/>
        <v>0</v>
      </c>
      <c r="H77"/>
      <c r="I77" s="395">
        <f t="shared" si="3"/>
        <v>0</v>
      </c>
      <c r="K77" s="281" t="s">
        <v>1367</v>
      </c>
      <c r="L77" s="282" t="s">
        <v>1331</v>
      </c>
    </row>
    <row r="78" spans="1:12" s="48" customFormat="1" ht="12.75">
      <c r="A78" s="67">
        <v>1</v>
      </c>
      <c r="B78" s="44" t="s">
        <v>477</v>
      </c>
      <c r="C78" s="63" t="s">
        <v>111</v>
      </c>
      <c r="D78" s="309"/>
      <c r="E78" s="91"/>
      <c r="F78"/>
      <c r="G78">
        <f t="shared" si="2"/>
        <v>0</v>
      </c>
      <c r="H78"/>
      <c r="I78" s="395">
        <f t="shared" si="3"/>
        <v>0</v>
      </c>
      <c r="K78" s="281" t="s">
        <v>1368</v>
      </c>
      <c r="L78" s="282" t="s">
        <v>1139</v>
      </c>
    </row>
    <row r="79" spans="1:12" s="48" customFormat="1" ht="12.75">
      <c r="A79" s="67">
        <v>1</v>
      </c>
      <c r="B79" s="44" t="s">
        <v>478</v>
      </c>
      <c r="C79" s="63" t="s">
        <v>111</v>
      </c>
      <c r="D79" s="309"/>
      <c r="E79" s="91"/>
      <c r="F79"/>
      <c r="G79">
        <f t="shared" si="2"/>
        <v>0</v>
      </c>
      <c r="H79"/>
      <c r="I79" s="395">
        <f t="shared" si="3"/>
        <v>0</v>
      </c>
      <c r="K79" s="281" t="s">
        <v>1369</v>
      </c>
      <c r="L79" s="282" t="s">
        <v>1144</v>
      </c>
    </row>
    <row r="80" spans="1:12" s="48" customFormat="1" ht="13.5" thickBot="1">
      <c r="A80" s="68">
        <v>1</v>
      </c>
      <c r="B80" s="60" t="s">
        <v>479</v>
      </c>
      <c r="C80" s="77" t="s">
        <v>111</v>
      </c>
      <c r="D80" s="310"/>
      <c r="E80" s="306"/>
      <c r="F80"/>
      <c r="G80">
        <f t="shared" si="2"/>
        <v>0</v>
      </c>
      <c r="H80"/>
      <c r="I80" s="395">
        <f t="shared" si="3"/>
        <v>0</v>
      </c>
      <c r="K80" s="281" t="s">
        <v>1370</v>
      </c>
      <c r="L80" s="282" t="s">
        <v>1331</v>
      </c>
    </row>
    <row r="81" spans="1:12" s="48" customFormat="1" ht="13.5" thickBot="1">
      <c r="A81" s="550" t="s">
        <v>480</v>
      </c>
      <c r="B81" s="551"/>
      <c r="C81" s="551"/>
      <c r="D81" s="551"/>
      <c r="E81" s="552"/>
      <c r="F81"/>
      <c r="G81"/>
      <c r="H81"/>
      <c r="I81" s="395"/>
      <c r="K81" s="281" t="s">
        <v>1371</v>
      </c>
      <c r="L81" s="282" t="s">
        <v>1331</v>
      </c>
    </row>
    <row r="82" spans="1:12" s="48" customFormat="1" ht="12.75">
      <c r="A82" s="298" t="s">
        <v>209</v>
      </c>
      <c r="B82" s="299" t="s">
        <v>26</v>
      </c>
      <c r="C82" s="299" t="s">
        <v>28</v>
      </c>
      <c r="D82" s="299" t="s">
        <v>1318</v>
      </c>
      <c r="E82" s="300" t="s">
        <v>30</v>
      </c>
      <c r="F82"/>
      <c r="G82"/>
      <c r="H82"/>
      <c r="I82" s="395"/>
      <c r="K82" s="281" t="s">
        <v>1372</v>
      </c>
      <c r="L82" s="282" t="s">
        <v>1135</v>
      </c>
    </row>
    <row r="83" spans="1:12" s="48" customFormat="1" ht="12.75">
      <c r="A83" s="67">
        <v>1</v>
      </c>
      <c r="B83" s="44" t="s">
        <v>481</v>
      </c>
      <c r="C83" s="63" t="s">
        <v>111</v>
      </c>
      <c r="D83" s="309"/>
      <c r="E83" s="91"/>
      <c r="F83"/>
      <c r="G83">
        <f t="shared" si="2"/>
        <v>0</v>
      </c>
      <c r="H83"/>
      <c r="I83" s="395">
        <f t="shared" si="3"/>
        <v>0</v>
      </c>
      <c r="K83" s="281" t="s">
        <v>1373</v>
      </c>
      <c r="L83" s="282" t="s">
        <v>1135</v>
      </c>
    </row>
    <row r="84" spans="1:12" s="48" customFormat="1" ht="12.75">
      <c r="A84" s="67">
        <v>1</v>
      </c>
      <c r="B84" s="44" t="s">
        <v>482</v>
      </c>
      <c r="C84" s="63" t="s">
        <v>111</v>
      </c>
      <c r="D84" s="309"/>
      <c r="E84" s="91"/>
      <c r="F84"/>
      <c r="G84">
        <f t="shared" si="2"/>
        <v>0</v>
      </c>
      <c r="H84"/>
      <c r="I84" s="395">
        <f t="shared" si="3"/>
        <v>0</v>
      </c>
      <c r="K84" s="281" t="s">
        <v>1374</v>
      </c>
      <c r="L84" s="282" t="s">
        <v>1353</v>
      </c>
    </row>
    <row r="85" spans="1:12" s="48" customFormat="1" ht="12.75">
      <c r="A85" s="67">
        <v>1</v>
      </c>
      <c r="B85" s="65" t="s">
        <v>483</v>
      </c>
      <c r="C85" s="76" t="s">
        <v>111</v>
      </c>
      <c r="D85" s="309"/>
      <c r="E85" s="91"/>
      <c r="F85"/>
      <c r="G85">
        <f t="shared" si="2"/>
        <v>0</v>
      </c>
      <c r="H85"/>
      <c r="I85" s="395">
        <f t="shared" si="3"/>
        <v>0</v>
      </c>
      <c r="K85" s="281" t="s">
        <v>1375</v>
      </c>
      <c r="L85" s="282" t="s">
        <v>1331</v>
      </c>
    </row>
    <row r="86" spans="1:12" s="48" customFormat="1" ht="12.75">
      <c r="A86" s="67">
        <v>1</v>
      </c>
      <c r="B86" s="44" t="s">
        <v>484</v>
      </c>
      <c r="C86" s="63" t="s">
        <v>111</v>
      </c>
      <c r="D86" s="309"/>
      <c r="E86" s="91"/>
      <c r="F86"/>
      <c r="G86">
        <f t="shared" si="2"/>
        <v>0</v>
      </c>
      <c r="H86"/>
      <c r="I86" s="395">
        <f t="shared" si="3"/>
        <v>0</v>
      </c>
      <c r="K86" s="281" t="s">
        <v>1376</v>
      </c>
      <c r="L86" s="282" t="s">
        <v>1121</v>
      </c>
    </row>
    <row r="87" spans="1:12" s="48" customFormat="1" ht="12.75">
      <c r="A87" s="67">
        <v>1</v>
      </c>
      <c r="B87" s="44" t="s">
        <v>485</v>
      </c>
      <c r="C87" s="63" t="s">
        <v>111</v>
      </c>
      <c r="D87" s="309"/>
      <c r="E87" s="91"/>
      <c r="F87"/>
      <c r="G87">
        <f t="shared" si="2"/>
        <v>0</v>
      </c>
      <c r="H87"/>
      <c r="I87" s="395">
        <f t="shared" si="3"/>
        <v>0</v>
      </c>
      <c r="K87" s="281" t="s">
        <v>1377</v>
      </c>
      <c r="L87" s="282" t="s">
        <v>1121</v>
      </c>
    </row>
    <row r="88" spans="1:12" s="48" customFormat="1" ht="13.5" thickBot="1">
      <c r="A88" s="68">
        <v>1</v>
      </c>
      <c r="B88" s="60" t="s">
        <v>486</v>
      </c>
      <c r="C88" s="77" t="s">
        <v>111</v>
      </c>
      <c r="D88" s="310"/>
      <c r="E88" s="306"/>
      <c r="F88"/>
      <c r="G88">
        <f t="shared" si="2"/>
        <v>0</v>
      </c>
      <c r="H88"/>
      <c r="I88" s="395">
        <f t="shared" si="3"/>
        <v>0</v>
      </c>
      <c r="K88" s="281" t="s">
        <v>1378</v>
      </c>
      <c r="L88" s="282" t="s">
        <v>1150</v>
      </c>
    </row>
    <row r="89" spans="1:12" s="48" customFormat="1" ht="13.5" thickBot="1">
      <c r="A89" s="550" t="s">
        <v>487</v>
      </c>
      <c r="B89" s="551"/>
      <c r="C89" s="551"/>
      <c r="D89" s="551"/>
      <c r="E89" s="552"/>
      <c r="F89"/>
      <c r="G89"/>
      <c r="H89"/>
      <c r="I89" s="395"/>
      <c r="K89" s="286" t="s">
        <v>1379</v>
      </c>
      <c r="L89" s="287" t="s">
        <v>1153</v>
      </c>
    </row>
    <row r="90" spans="1:12" s="48" customFormat="1" ht="12.75">
      <c r="A90" s="298" t="s">
        <v>209</v>
      </c>
      <c r="B90" s="299" t="s">
        <v>26</v>
      </c>
      <c r="C90" s="299" t="s">
        <v>28</v>
      </c>
      <c r="D90" s="299" t="s">
        <v>1318</v>
      </c>
      <c r="E90" s="300" t="s">
        <v>30</v>
      </c>
      <c r="F90"/>
      <c r="G90"/>
      <c r="H90"/>
      <c r="I90" s="395"/>
      <c r="K90" s="557" t="s">
        <v>1617</v>
      </c>
      <c r="L90" s="558"/>
    </row>
    <row r="91" spans="1:12" s="48" customFormat="1" ht="12.75">
      <c r="A91" s="67">
        <v>1</v>
      </c>
      <c r="B91" s="44" t="s">
        <v>488</v>
      </c>
      <c r="C91" s="63" t="s">
        <v>111</v>
      </c>
      <c r="D91" s="309"/>
      <c r="E91" s="91"/>
      <c r="F91"/>
      <c r="G91">
        <f t="shared" si="2"/>
        <v>0</v>
      </c>
      <c r="H91"/>
      <c r="I91" s="395">
        <f t="shared" si="3"/>
        <v>0</v>
      </c>
      <c r="K91" s="281" t="s">
        <v>1380</v>
      </c>
      <c r="L91" s="282" t="s">
        <v>1150</v>
      </c>
    </row>
    <row r="92" spans="1:12" s="48" customFormat="1" ht="12.75">
      <c r="A92" s="67">
        <v>1</v>
      </c>
      <c r="B92" s="44" t="s">
        <v>489</v>
      </c>
      <c r="C92" s="63" t="s">
        <v>111</v>
      </c>
      <c r="D92" s="309"/>
      <c r="E92" s="91"/>
      <c r="F92"/>
      <c r="G92">
        <f t="shared" si="2"/>
        <v>0</v>
      </c>
      <c r="H92"/>
      <c r="I92" s="395">
        <f t="shared" si="3"/>
        <v>0</v>
      </c>
      <c r="K92" s="281" t="s">
        <v>1381</v>
      </c>
      <c r="L92" s="282" t="s">
        <v>1150</v>
      </c>
    </row>
    <row r="93" spans="1:12" s="48" customFormat="1" ht="12.75">
      <c r="A93" s="67">
        <v>1</v>
      </c>
      <c r="B93" s="44" t="s">
        <v>490</v>
      </c>
      <c r="C93" s="63" t="s">
        <v>111</v>
      </c>
      <c r="D93" s="309"/>
      <c r="E93" s="91"/>
      <c r="F93"/>
      <c r="G93">
        <f t="shared" si="2"/>
        <v>0</v>
      </c>
      <c r="H93"/>
      <c r="I93" s="395">
        <f t="shared" si="3"/>
        <v>0</v>
      </c>
      <c r="K93" s="281" t="s">
        <v>1382</v>
      </c>
      <c r="L93" s="282" t="s">
        <v>1150</v>
      </c>
    </row>
    <row r="94" spans="1:12" s="48" customFormat="1" ht="13.5" thickBot="1">
      <c r="A94" s="67">
        <v>1</v>
      </c>
      <c r="B94" s="44" t="s">
        <v>491</v>
      </c>
      <c r="C94" s="63" t="s">
        <v>111</v>
      </c>
      <c r="D94" s="309"/>
      <c r="E94" s="91"/>
      <c r="F94"/>
      <c r="G94">
        <f t="shared" si="2"/>
        <v>0</v>
      </c>
      <c r="H94"/>
      <c r="I94" s="395">
        <f t="shared" si="3"/>
        <v>0</v>
      </c>
      <c r="K94" s="286" t="s">
        <v>1383</v>
      </c>
      <c r="L94" s="287" t="s">
        <v>1150</v>
      </c>
    </row>
    <row r="95" spans="1:9" s="48" customFormat="1" ht="12.75">
      <c r="A95" s="67">
        <v>1</v>
      </c>
      <c r="B95" s="44" t="s">
        <v>492</v>
      </c>
      <c r="C95" s="63" t="s">
        <v>111</v>
      </c>
      <c r="D95" s="309"/>
      <c r="E95" s="91"/>
      <c r="F95"/>
      <c r="G95">
        <f t="shared" si="2"/>
        <v>0</v>
      </c>
      <c r="H95"/>
      <c r="I95" s="395">
        <f t="shared" si="3"/>
        <v>0</v>
      </c>
    </row>
    <row r="96" spans="1:9" s="48" customFormat="1" ht="12.75">
      <c r="A96" s="67">
        <v>1</v>
      </c>
      <c r="B96" s="44" t="s">
        <v>493</v>
      </c>
      <c r="C96" s="63" t="s">
        <v>111</v>
      </c>
      <c r="D96" s="309"/>
      <c r="E96" s="91"/>
      <c r="F96"/>
      <c r="G96">
        <f t="shared" si="2"/>
        <v>0</v>
      </c>
      <c r="H96"/>
      <c r="I96" s="395">
        <f t="shared" si="3"/>
        <v>0</v>
      </c>
    </row>
    <row r="97" spans="1:9" s="48" customFormat="1" ht="12.75">
      <c r="A97" s="67">
        <v>1</v>
      </c>
      <c r="B97" s="44" t="s">
        <v>494</v>
      </c>
      <c r="C97" s="63" t="s">
        <v>111</v>
      </c>
      <c r="D97" s="309"/>
      <c r="E97" s="91"/>
      <c r="F97"/>
      <c r="G97">
        <f aca="true" t="shared" si="4" ref="G97:G160">IF(ISBLANK(B97),0,IF(D97=0,0,1))</f>
        <v>0</v>
      </c>
      <c r="H97"/>
      <c r="I97" s="395">
        <f aca="true" t="shared" si="5" ref="I97:I160">D97</f>
        <v>0</v>
      </c>
    </row>
    <row r="98" spans="1:9" s="48" customFormat="1" ht="12.75">
      <c r="A98" s="67">
        <v>1</v>
      </c>
      <c r="B98" s="44" t="s">
        <v>495</v>
      </c>
      <c r="C98" s="63" t="s">
        <v>111</v>
      </c>
      <c r="D98" s="309"/>
      <c r="E98" s="91"/>
      <c r="F98"/>
      <c r="G98">
        <f t="shared" si="4"/>
        <v>0</v>
      </c>
      <c r="H98"/>
      <c r="I98" s="395">
        <f t="shared" si="5"/>
        <v>0</v>
      </c>
    </row>
    <row r="99" spans="1:9" s="48" customFormat="1" ht="12.75">
      <c r="A99" s="67">
        <v>1</v>
      </c>
      <c r="B99" s="44" t="s">
        <v>496</v>
      </c>
      <c r="C99" s="63" t="s">
        <v>111</v>
      </c>
      <c r="D99" s="309"/>
      <c r="E99" s="91"/>
      <c r="F99"/>
      <c r="G99">
        <f t="shared" si="4"/>
        <v>0</v>
      </c>
      <c r="H99"/>
      <c r="I99" s="395">
        <f t="shared" si="5"/>
        <v>0</v>
      </c>
    </row>
    <row r="100" spans="1:12" s="48" customFormat="1" ht="12.75">
      <c r="A100" s="67">
        <v>1</v>
      </c>
      <c r="B100" s="44" t="s">
        <v>497</v>
      </c>
      <c r="C100" s="63" t="s">
        <v>111</v>
      </c>
      <c r="D100" s="309"/>
      <c r="E100" s="91"/>
      <c r="F100"/>
      <c r="G100">
        <f t="shared" si="4"/>
        <v>0</v>
      </c>
      <c r="H100"/>
      <c r="I100" s="395">
        <f t="shared" si="5"/>
        <v>0</v>
      </c>
      <c r="L100" s="266"/>
    </row>
    <row r="101" spans="1:12" s="48" customFormat="1" ht="12.75">
      <c r="A101" s="67">
        <v>1</v>
      </c>
      <c r="B101" s="44" t="s">
        <v>498</v>
      </c>
      <c r="C101" s="63" t="s">
        <v>111</v>
      </c>
      <c r="D101" s="309"/>
      <c r="E101" s="91"/>
      <c r="F101"/>
      <c r="G101">
        <f t="shared" si="4"/>
        <v>0</v>
      </c>
      <c r="H101"/>
      <c r="I101" s="395">
        <f t="shared" si="5"/>
        <v>0</v>
      </c>
      <c r="L101" s="266"/>
    </row>
    <row r="102" spans="1:12" s="48" customFormat="1" ht="12.75">
      <c r="A102" s="67">
        <v>1</v>
      </c>
      <c r="B102" s="44" t="s">
        <v>499</v>
      </c>
      <c r="C102" s="63" t="s">
        <v>111</v>
      </c>
      <c r="D102" s="309"/>
      <c r="E102" s="91"/>
      <c r="F102"/>
      <c r="G102">
        <f t="shared" si="4"/>
        <v>0</v>
      </c>
      <c r="H102"/>
      <c r="I102" s="395">
        <f t="shared" si="5"/>
        <v>0</v>
      </c>
      <c r="L102" s="266"/>
    </row>
    <row r="103" spans="1:12" s="48" customFormat="1" ht="12.75">
      <c r="A103" s="67">
        <v>1</v>
      </c>
      <c r="B103" s="44" t="s">
        <v>500</v>
      </c>
      <c r="C103" s="63" t="s">
        <v>111</v>
      </c>
      <c r="D103" s="309"/>
      <c r="E103" s="91"/>
      <c r="F103"/>
      <c r="G103">
        <f t="shared" si="4"/>
        <v>0</v>
      </c>
      <c r="H103"/>
      <c r="I103" s="395">
        <f t="shared" si="5"/>
        <v>0</v>
      </c>
      <c r="L103" s="266"/>
    </row>
    <row r="104" spans="1:12" s="48" customFormat="1" ht="12.75">
      <c r="A104" s="67">
        <v>1</v>
      </c>
      <c r="B104" s="44" t="s">
        <v>501</v>
      </c>
      <c r="C104" s="63" t="s">
        <v>111</v>
      </c>
      <c r="D104" s="309"/>
      <c r="E104" s="91"/>
      <c r="F104"/>
      <c r="G104">
        <f t="shared" si="4"/>
        <v>0</v>
      </c>
      <c r="H104"/>
      <c r="I104" s="395">
        <f t="shared" si="5"/>
        <v>0</v>
      </c>
      <c r="L104" s="266"/>
    </row>
    <row r="105" spans="1:12" s="48" customFormat="1" ht="12.75">
      <c r="A105" s="67">
        <v>1</v>
      </c>
      <c r="B105" s="44" t="s">
        <v>502</v>
      </c>
      <c r="C105" s="63" t="s">
        <v>111</v>
      </c>
      <c r="D105" s="309"/>
      <c r="E105" s="91"/>
      <c r="F105"/>
      <c r="G105">
        <f t="shared" si="4"/>
        <v>0</v>
      </c>
      <c r="H105"/>
      <c r="I105" s="395">
        <f t="shared" si="5"/>
        <v>0</v>
      </c>
      <c r="L105" s="266"/>
    </row>
    <row r="106" spans="1:12" s="48" customFormat="1" ht="12.75">
      <c r="A106" s="67">
        <v>1</v>
      </c>
      <c r="B106" s="44" t="s">
        <v>503</v>
      </c>
      <c r="C106" s="63" t="s">
        <v>111</v>
      </c>
      <c r="D106" s="309"/>
      <c r="E106" s="91"/>
      <c r="F106"/>
      <c r="G106">
        <f t="shared" si="4"/>
        <v>0</v>
      </c>
      <c r="H106"/>
      <c r="I106" s="395">
        <f t="shared" si="5"/>
        <v>0</v>
      </c>
      <c r="L106" s="266"/>
    </row>
    <row r="107" spans="1:12" s="48" customFormat="1" ht="12.75">
      <c r="A107" s="67">
        <v>1</v>
      </c>
      <c r="B107" s="44" t="s">
        <v>504</v>
      </c>
      <c r="C107" s="63" t="s">
        <v>111</v>
      </c>
      <c r="D107" s="309"/>
      <c r="E107" s="91"/>
      <c r="F107"/>
      <c r="G107">
        <f t="shared" si="4"/>
        <v>0</v>
      </c>
      <c r="H107"/>
      <c r="I107" s="395">
        <f t="shared" si="5"/>
        <v>0</v>
      </c>
      <c r="L107" s="266"/>
    </row>
    <row r="108" spans="1:12" s="48" customFormat="1" ht="12.75">
      <c r="A108" s="67">
        <v>1</v>
      </c>
      <c r="B108" s="44" t="s">
        <v>505</v>
      </c>
      <c r="C108" s="63" t="s">
        <v>111</v>
      </c>
      <c r="D108" s="309"/>
      <c r="E108" s="91"/>
      <c r="F108"/>
      <c r="G108">
        <f t="shared" si="4"/>
        <v>0</v>
      </c>
      <c r="H108"/>
      <c r="I108" s="395">
        <f t="shared" si="5"/>
        <v>0</v>
      </c>
      <c r="L108" s="266"/>
    </row>
    <row r="109" spans="1:12" s="48" customFormat="1" ht="12.75">
      <c r="A109" s="67">
        <v>1</v>
      </c>
      <c r="B109" s="44" t="s">
        <v>506</v>
      </c>
      <c r="C109" s="63" t="s">
        <v>111</v>
      </c>
      <c r="D109" s="309"/>
      <c r="E109" s="91"/>
      <c r="F109"/>
      <c r="G109">
        <f t="shared" si="4"/>
        <v>0</v>
      </c>
      <c r="H109"/>
      <c r="I109" s="395">
        <f t="shared" si="5"/>
        <v>0</v>
      </c>
      <c r="L109" s="266"/>
    </row>
    <row r="110" spans="1:12" s="48" customFormat="1" ht="12.75">
      <c r="A110" s="67">
        <v>1</v>
      </c>
      <c r="B110" s="44" t="s">
        <v>507</v>
      </c>
      <c r="C110" s="63" t="s">
        <v>111</v>
      </c>
      <c r="D110" s="309"/>
      <c r="E110" s="91"/>
      <c r="F110"/>
      <c r="G110">
        <f t="shared" si="4"/>
        <v>0</v>
      </c>
      <c r="H110"/>
      <c r="I110" s="395">
        <f t="shared" si="5"/>
        <v>0</v>
      </c>
      <c r="L110" s="266"/>
    </row>
    <row r="111" spans="1:12" s="48" customFormat="1" ht="12.75">
      <c r="A111" s="67">
        <v>1</v>
      </c>
      <c r="B111" s="44" t="s">
        <v>508</v>
      </c>
      <c r="C111" s="63" t="s">
        <v>111</v>
      </c>
      <c r="D111" s="309"/>
      <c r="E111" s="91"/>
      <c r="F111"/>
      <c r="G111">
        <f t="shared" si="4"/>
        <v>0</v>
      </c>
      <c r="H111"/>
      <c r="I111" s="395">
        <f t="shared" si="5"/>
        <v>0</v>
      </c>
      <c r="L111" s="266"/>
    </row>
    <row r="112" spans="1:12" s="48" customFormat="1" ht="12.75">
      <c r="A112" s="67">
        <v>1</v>
      </c>
      <c r="B112" s="43" t="s">
        <v>509</v>
      </c>
      <c r="C112" s="63" t="s">
        <v>111</v>
      </c>
      <c r="D112" s="309"/>
      <c r="E112" s="91"/>
      <c r="F112"/>
      <c r="G112">
        <f t="shared" si="4"/>
        <v>0</v>
      </c>
      <c r="H112"/>
      <c r="I112" s="395">
        <f t="shared" si="5"/>
        <v>0</v>
      </c>
      <c r="L112" s="266"/>
    </row>
    <row r="113" spans="1:12" s="48" customFormat="1" ht="12.75">
      <c r="A113" s="67">
        <v>1</v>
      </c>
      <c r="B113" s="43" t="s">
        <v>510</v>
      </c>
      <c r="C113" s="63" t="s">
        <v>111</v>
      </c>
      <c r="D113" s="309"/>
      <c r="E113" s="91"/>
      <c r="F113"/>
      <c r="G113">
        <f t="shared" si="4"/>
        <v>0</v>
      </c>
      <c r="H113"/>
      <c r="I113" s="395">
        <f t="shared" si="5"/>
        <v>0</v>
      </c>
      <c r="L113" s="266"/>
    </row>
    <row r="114" spans="1:12" s="48" customFormat="1" ht="12.75">
      <c r="A114" s="67">
        <v>1</v>
      </c>
      <c r="B114" s="44" t="s">
        <v>511</v>
      </c>
      <c r="C114" s="63" t="s">
        <v>111</v>
      </c>
      <c r="D114" s="309"/>
      <c r="E114" s="91"/>
      <c r="F114"/>
      <c r="G114">
        <f t="shared" si="4"/>
        <v>0</v>
      </c>
      <c r="H114"/>
      <c r="I114" s="395">
        <f t="shared" si="5"/>
        <v>0</v>
      </c>
      <c r="L114" s="266"/>
    </row>
    <row r="115" spans="1:12" s="48" customFormat="1" ht="12.75">
      <c r="A115" s="67">
        <v>1</v>
      </c>
      <c r="B115" s="44" t="s">
        <v>512</v>
      </c>
      <c r="C115" s="63" t="s">
        <v>111</v>
      </c>
      <c r="D115" s="309"/>
      <c r="E115" s="91"/>
      <c r="F115"/>
      <c r="G115">
        <f t="shared" si="4"/>
        <v>0</v>
      </c>
      <c r="H115"/>
      <c r="I115" s="395">
        <f t="shared" si="5"/>
        <v>0</v>
      </c>
      <c r="L115" s="266"/>
    </row>
    <row r="116" spans="1:12" s="48" customFormat="1" ht="12.75">
      <c r="A116" s="67">
        <v>1</v>
      </c>
      <c r="B116" s="288" t="s">
        <v>513</v>
      </c>
      <c r="C116" s="63" t="s">
        <v>111</v>
      </c>
      <c r="D116" s="309"/>
      <c r="E116" s="91"/>
      <c r="F116"/>
      <c r="G116">
        <f t="shared" si="4"/>
        <v>0</v>
      </c>
      <c r="H116"/>
      <c r="I116" s="395">
        <f t="shared" si="5"/>
        <v>0</v>
      </c>
      <c r="L116" s="266"/>
    </row>
    <row r="117" spans="1:12" s="48" customFormat="1" ht="12.75">
      <c r="A117" s="67">
        <v>1</v>
      </c>
      <c r="B117" s="43" t="s">
        <v>514</v>
      </c>
      <c r="C117" s="63" t="s">
        <v>111</v>
      </c>
      <c r="D117" s="309"/>
      <c r="E117" s="91"/>
      <c r="F117"/>
      <c r="G117">
        <f t="shared" si="4"/>
        <v>0</v>
      </c>
      <c r="H117"/>
      <c r="I117" s="395">
        <f t="shared" si="5"/>
        <v>0</v>
      </c>
      <c r="L117" s="266"/>
    </row>
    <row r="118" spans="1:12" s="48" customFormat="1" ht="12.75">
      <c r="A118" s="67">
        <v>1</v>
      </c>
      <c r="B118" s="43" t="s">
        <v>515</v>
      </c>
      <c r="C118" s="63" t="s">
        <v>111</v>
      </c>
      <c r="D118" s="309"/>
      <c r="E118" s="91"/>
      <c r="F118"/>
      <c r="G118">
        <f t="shared" si="4"/>
        <v>0</v>
      </c>
      <c r="H118"/>
      <c r="I118" s="395">
        <f t="shared" si="5"/>
        <v>0</v>
      </c>
      <c r="L118" s="266"/>
    </row>
    <row r="119" spans="1:12" s="48" customFormat="1" ht="12.75">
      <c r="A119" s="67">
        <v>1</v>
      </c>
      <c r="B119" s="288" t="s">
        <v>516</v>
      </c>
      <c r="C119" s="64" t="s">
        <v>1608</v>
      </c>
      <c r="D119" s="309"/>
      <c r="E119" s="91"/>
      <c r="F119"/>
      <c r="G119">
        <f t="shared" si="4"/>
        <v>0</v>
      </c>
      <c r="H119"/>
      <c r="I119" s="395">
        <f t="shared" si="5"/>
        <v>0</v>
      </c>
      <c r="L119" s="266"/>
    </row>
    <row r="120" spans="1:12" s="48" customFormat="1" ht="12.75">
      <c r="A120" s="67">
        <v>1</v>
      </c>
      <c r="B120" s="44" t="s">
        <v>517</v>
      </c>
      <c r="C120" s="63" t="s">
        <v>111</v>
      </c>
      <c r="D120" s="309"/>
      <c r="E120" s="91"/>
      <c r="F120"/>
      <c r="G120">
        <f t="shared" si="4"/>
        <v>0</v>
      </c>
      <c r="H120"/>
      <c r="I120" s="395">
        <f t="shared" si="5"/>
        <v>0</v>
      </c>
      <c r="L120" s="266"/>
    </row>
    <row r="121" spans="1:12" s="48" customFormat="1" ht="12.75">
      <c r="A121" s="67">
        <v>1</v>
      </c>
      <c r="B121" s="44" t="s">
        <v>518</v>
      </c>
      <c r="C121" s="63" t="s">
        <v>111</v>
      </c>
      <c r="D121" s="309"/>
      <c r="E121" s="91"/>
      <c r="F121"/>
      <c r="G121">
        <f t="shared" si="4"/>
        <v>0</v>
      </c>
      <c r="H121"/>
      <c r="I121" s="395">
        <f t="shared" si="5"/>
        <v>0</v>
      </c>
      <c r="L121" s="266"/>
    </row>
    <row r="122" spans="1:12" s="48" customFormat="1" ht="12.75">
      <c r="A122" s="67">
        <v>1</v>
      </c>
      <c r="B122" s="44" t="s">
        <v>519</v>
      </c>
      <c r="C122" s="63" t="s">
        <v>111</v>
      </c>
      <c r="D122" s="309"/>
      <c r="E122" s="91"/>
      <c r="F122"/>
      <c r="G122">
        <f t="shared" si="4"/>
        <v>0</v>
      </c>
      <c r="H122"/>
      <c r="I122" s="395">
        <f t="shared" si="5"/>
        <v>0</v>
      </c>
      <c r="L122" s="266"/>
    </row>
    <row r="123" spans="1:12" s="48" customFormat="1" ht="13.5" thickBot="1">
      <c r="A123" s="68">
        <v>1</v>
      </c>
      <c r="B123" s="60" t="s">
        <v>520</v>
      </c>
      <c r="C123" s="77" t="s">
        <v>111</v>
      </c>
      <c r="D123" s="310"/>
      <c r="E123" s="306"/>
      <c r="F123"/>
      <c r="G123">
        <f t="shared" si="4"/>
        <v>0</v>
      </c>
      <c r="H123"/>
      <c r="I123" s="395">
        <f t="shared" si="5"/>
        <v>0</v>
      </c>
      <c r="L123" s="266"/>
    </row>
    <row r="124" spans="1:12" s="48" customFormat="1" ht="13.5" thickBot="1">
      <c r="A124" s="550" t="s">
        <v>521</v>
      </c>
      <c r="B124" s="551"/>
      <c r="C124" s="551"/>
      <c r="D124" s="551"/>
      <c r="E124" s="552"/>
      <c r="F124"/>
      <c r="G124"/>
      <c r="H124"/>
      <c r="I124" s="395"/>
      <c r="L124" s="266"/>
    </row>
    <row r="125" spans="1:12" s="48" customFormat="1" ht="12.75">
      <c r="A125" s="295" t="s">
        <v>209</v>
      </c>
      <c r="B125" s="296" t="s">
        <v>26</v>
      </c>
      <c r="C125" s="296" t="s">
        <v>28</v>
      </c>
      <c r="D125" s="296" t="s">
        <v>1318</v>
      </c>
      <c r="E125" s="297" t="s">
        <v>30</v>
      </c>
      <c r="F125"/>
      <c r="G125"/>
      <c r="H125"/>
      <c r="I125" s="395"/>
      <c r="L125" s="266"/>
    </row>
    <row r="126" spans="1:12" s="48" customFormat="1" ht="12.75">
      <c r="A126" s="67">
        <v>1</v>
      </c>
      <c r="B126" s="44" t="s">
        <v>522</v>
      </c>
      <c r="C126" s="64" t="s">
        <v>1603</v>
      </c>
      <c r="D126" s="309"/>
      <c r="E126" s="91"/>
      <c r="F126"/>
      <c r="G126">
        <f t="shared" si="4"/>
        <v>0</v>
      </c>
      <c r="H126"/>
      <c r="I126" s="395">
        <f t="shared" si="5"/>
        <v>0</v>
      </c>
      <c r="L126" s="266"/>
    </row>
    <row r="127" spans="1:12" s="48" customFormat="1" ht="12.75">
      <c r="A127" s="67">
        <v>1</v>
      </c>
      <c r="B127" s="44" t="s">
        <v>523</v>
      </c>
      <c r="C127" s="63" t="s">
        <v>1603</v>
      </c>
      <c r="D127" s="309"/>
      <c r="E127" s="91"/>
      <c r="F127"/>
      <c r="G127">
        <f t="shared" si="4"/>
        <v>0</v>
      </c>
      <c r="H127"/>
      <c r="I127" s="395">
        <f t="shared" si="5"/>
        <v>0</v>
      </c>
      <c r="L127" s="266"/>
    </row>
    <row r="128" spans="1:12" s="48" customFormat="1" ht="12.75">
      <c r="A128" s="67">
        <v>1</v>
      </c>
      <c r="B128" s="44" t="s">
        <v>524</v>
      </c>
      <c r="C128" s="63" t="s">
        <v>111</v>
      </c>
      <c r="D128" s="309"/>
      <c r="E128" s="91"/>
      <c r="F128"/>
      <c r="G128">
        <f t="shared" si="4"/>
        <v>0</v>
      </c>
      <c r="H128"/>
      <c r="I128" s="395">
        <f t="shared" si="5"/>
        <v>0</v>
      </c>
      <c r="L128" s="266"/>
    </row>
    <row r="129" spans="1:12" s="48" customFormat="1" ht="12.75">
      <c r="A129" s="67">
        <v>1</v>
      </c>
      <c r="B129" s="44" t="s">
        <v>525</v>
      </c>
      <c r="C129" s="63" t="s">
        <v>111</v>
      </c>
      <c r="D129" s="309"/>
      <c r="E129" s="91"/>
      <c r="F129"/>
      <c r="G129">
        <f t="shared" si="4"/>
        <v>0</v>
      </c>
      <c r="H129"/>
      <c r="I129" s="395">
        <f t="shared" si="5"/>
        <v>0</v>
      </c>
      <c r="L129" s="266"/>
    </row>
    <row r="130" spans="1:12" s="48" customFormat="1" ht="12.75">
      <c r="A130" s="67">
        <v>1</v>
      </c>
      <c r="B130" s="44" t="s">
        <v>526</v>
      </c>
      <c r="C130" s="63" t="s">
        <v>111</v>
      </c>
      <c r="D130" s="309"/>
      <c r="E130" s="91"/>
      <c r="F130"/>
      <c r="G130">
        <f t="shared" si="4"/>
        <v>0</v>
      </c>
      <c r="H130"/>
      <c r="I130" s="395">
        <f t="shared" si="5"/>
        <v>0</v>
      </c>
      <c r="L130" s="266"/>
    </row>
    <row r="131" spans="1:12" s="48" customFormat="1" ht="12.75">
      <c r="A131" s="67">
        <v>1</v>
      </c>
      <c r="B131" s="44" t="s">
        <v>527</v>
      </c>
      <c r="C131" s="63" t="s">
        <v>111</v>
      </c>
      <c r="D131" s="309"/>
      <c r="E131" s="91"/>
      <c r="F131"/>
      <c r="G131">
        <f t="shared" si="4"/>
        <v>0</v>
      </c>
      <c r="H131"/>
      <c r="I131" s="395">
        <f t="shared" si="5"/>
        <v>0</v>
      </c>
      <c r="L131" s="266"/>
    </row>
    <row r="132" spans="1:12" s="48" customFormat="1" ht="12.75">
      <c r="A132" s="67">
        <v>1</v>
      </c>
      <c r="B132" s="65" t="s">
        <v>528</v>
      </c>
      <c r="C132" s="63" t="s">
        <v>111</v>
      </c>
      <c r="D132" s="309"/>
      <c r="E132" s="91"/>
      <c r="F132"/>
      <c r="G132">
        <f t="shared" si="4"/>
        <v>0</v>
      </c>
      <c r="H132"/>
      <c r="I132" s="395">
        <f t="shared" si="5"/>
        <v>0</v>
      </c>
      <c r="L132" s="266"/>
    </row>
    <row r="133" spans="1:12" s="48" customFormat="1" ht="12.75">
      <c r="A133" s="67">
        <v>1</v>
      </c>
      <c r="B133" s="65" t="s">
        <v>529</v>
      </c>
      <c r="C133" s="63" t="s">
        <v>111</v>
      </c>
      <c r="D133" s="309"/>
      <c r="E133" s="91"/>
      <c r="F133"/>
      <c r="G133">
        <f t="shared" si="4"/>
        <v>0</v>
      </c>
      <c r="H133"/>
      <c r="I133" s="395">
        <f t="shared" si="5"/>
        <v>0</v>
      </c>
      <c r="L133" s="266"/>
    </row>
    <row r="134" spans="1:12" s="48" customFormat="1" ht="12.75">
      <c r="A134" s="67">
        <v>1</v>
      </c>
      <c r="B134" s="65" t="s">
        <v>530</v>
      </c>
      <c r="C134" s="63" t="s">
        <v>111</v>
      </c>
      <c r="D134" s="309"/>
      <c r="E134" s="91"/>
      <c r="F134"/>
      <c r="G134">
        <f t="shared" si="4"/>
        <v>0</v>
      </c>
      <c r="H134"/>
      <c r="I134" s="395">
        <f t="shared" si="5"/>
        <v>0</v>
      </c>
      <c r="L134" s="266"/>
    </row>
    <row r="135" spans="1:12" s="48" customFormat="1" ht="12.75">
      <c r="A135" s="67">
        <v>1</v>
      </c>
      <c r="B135" s="65" t="s">
        <v>531</v>
      </c>
      <c r="C135" s="63" t="s">
        <v>111</v>
      </c>
      <c r="D135" s="309"/>
      <c r="E135" s="91"/>
      <c r="F135"/>
      <c r="G135">
        <f t="shared" si="4"/>
        <v>0</v>
      </c>
      <c r="H135"/>
      <c r="I135" s="395">
        <f t="shared" si="5"/>
        <v>0</v>
      </c>
      <c r="L135" s="266"/>
    </row>
    <row r="136" spans="1:12" s="48" customFormat="1" ht="12.75">
      <c r="A136" s="67">
        <v>1</v>
      </c>
      <c r="B136" s="65" t="s">
        <v>532</v>
      </c>
      <c r="C136" s="63" t="s">
        <v>111</v>
      </c>
      <c r="D136" s="309"/>
      <c r="E136" s="91"/>
      <c r="F136"/>
      <c r="G136">
        <f t="shared" si="4"/>
        <v>0</v>
      </c>
      <c r="H136"/>
      <c r="I136" s="395">
        <f t="shared" si="5"/>
        <v>0</v>
      </c>
      <c r="L136" s="266"/>
    </row>
    <row r="137" spans="1:12" s="48" customFormat="1" ht="12.75">
      <c r="A137" s="67">
        <v>1</v>
      </c>
      <c r="B137" s="65" t="s">
        <v>533</v>
      </c>
      <c r="C137" s="63" t="s">
        <v>1605</v>
      </c>
      <c r="D137" s="309"/>
      <c r="E137" s="91"/>
      <c r="F137"/>
      <c r="G137">
        <f t="shared" si="4"/>
        <v>0</v>
      </c>
      <c r="H137"/>
      <c r="I137" s="395">
        <f t="shared" si="5"/>
        <v>0</v>
      </c>
      <c r="L137" s="266"/>
    </row>
    <row r="138" spans="1:12" s="48" customFormat="1" ht="12.75">
      <c r="A138" s="67">
        <v>1</v>
      </c>
      <c r="B138" s="65" t="s">
        <v>534</v>
      </c>
      <c r="C138" s="63" t="s">
        <v>111</v>
      </c>
      <c r="D138" s="309"/>
      <c r="E138" s="91"/>
      <c r="F138"/>
      <c r="G138">
        <f t="shared" si="4"/>
        <v>0</v>
      </c>
      <c r="H138"/>
      <c r="I138" s="395">
        <f t="shared" si="5"/>
        <v>0</v>
      </c>
      <c r="L138" s="266"/>
    </row>
    <row r="139" spans="1:12" s="48" customFormat="1" ht="12.75">
      <c r="A139" s="67">
        <v>1</v>
      </c>
      <c r="B139" s="65" t="s">
        <v>535</v>
      </c>
      <c r="C139" s="63" t="s">
        <v>111</v>
      </c>
      <c r="D139" s="309"/>
      <c r="E139" s="91"/>
      <c r="F139"/>
      <c r="G139">
        <f t="shared" si="4"/>
        <v>0</v>
      </c>
      <c r="H139"/>
      <c r="I139" s="395">
        <f t="shared" si="5"/>
        <v>0</v>
      </c>
      <c r="L139" s="266"/>
    </row>
    <row r="140" spans="1:12" s="48" customFormat="1" ht="13.5" thickBot="1">
      <c r="A140" s="68">
        <v>1</v>
      </c>
      <c r="B140" s="60" t="s">
        <v>536</v>
      </c>
      <c r="C140" s="77" t="s">
        <v>1595</v>
      </c>
      <c r="D140" s="310"/>
      <c r="E140" s="306"/>
      <c r="F140"/>
      <c r="G140">
        <f t="shared" si="4"/>
        <v>0</v>
      </c>
      <c r="H140"/>
      <c r="I140" s="395">
        <f t="shared" si="5"/>
        <v>0</v>
      </c>
      <c r="L140" s="266"/>
    </row>
    <row r="141" spans="1:12" s="48" customFormat="1" ht="13.5" thickBot="1">
      <c r="A141" s="550" t="s">
        <v>537</v>
      </c>
      <c r="B141" s="551"/>
      <c r="C141" s="551"/>
      <c r="D141" s="551"/>
      <c r="E141" s="552"/>
      <c r="F141"/>
      <c r="G141"/>
      <c r="H141"/>
      <c r="I141" s="395"/>
      <c r="L141" s="266"/>
    </row>
    <row r="142" spans="1:12" s="48" customFormat="1" ht="12.75">
      <c r="A142" s="295" t="s">
        <v>209</v>
      </c>
      <c r="B142" s="296" t="s">
        <v>26</v>
      </c>
      <c r="C142" s="296" t="s">
        <v>28</v>
      </c>
      <c r="D142" s="296" t="s">
        <v>1318</v>
      </c>
      <c r="E142" s="297" t="s">
        <v>30</v>
      </c>
      <c r="F142"/>
      <c r="G142"/>
      <c r="H142"/>
      <c r="I142" s="395"/>
      <c r="L142" s="266"/>
    </row>
    <row r="143" spans="1:12" s="48" customFormat="1" ht="25.5">
      <c r="A143" s="67">
        <v>1</v>
      </c>
      <c r="B143" s="44" t="s">
        <v>538</v>
      </c>
      <c r="C143" s="63" t="s">
        <v>111</v>
      </c>
      <c r="D143" s="309"/>
      <c r="E143" s="91"/>
      <c r="F143"/>
      <c r="G143">
        <f t="shared" si="4"/>
        <v>0</v>
      </c>
      <c r="H143"/>
      <c r="I143" s="395">
        <f t="shared" si="5"/>
        <v>0</v>
      </c>
      <c r="L143" s="266"/>
    </row>
    <row r="144" spans="1:12" s="48" customFormat="1" ht="25.5">
      <c r="A144" s="67">
        <v>1</v>
      </c>
      <c r="B144" s="44" t="s">
        <v>539</v>
      </c>
      <c r="C144" s="63" t="s">
        <v>111</v>
      </c>
      <c r="D144" s="309"/>
      <c r="E144" s="91"/>
      <c r="F144"/>
      <c r="G144">
        <f t="shared" si="4"/>
        <v>0</v>
      </c>
      <c r="H144"/>
      <c r="I144" s="395">
        <f t="shared" si="5"/>
        <v>0</v>
      </c>
      <c r="L144" s="266"/>
    </row>
    <row r="145" spans="1:12" s="48" customFormat="1" ht="25.5">
      <c r="A145" s="67">
        <v>1</v>
      </c>
      <c r="B145" s="44" t="s">
        <v>540</v>
      </c>
      <c r="C145" s="63" t="s">
        <v>111</v>
      </c>
      <c r="D145" s="309"/>
      <c r="E145" s="91"/>
      <c r="F145"/>
      <c r="G145">
        <f t="shared" si="4"/>
        <v>0</v>
      </c>
      <c r="H145"/>
      <c r="I145" s="395">
        <f t="shared" si="5"/>
        <v>0</v>
      </c>
      <c r="L145" s="266"/>
    </row>
    <row r="146" spans="1:12" s="48" customFormat="1" ht="12.75">
      <c r="A146" s="67">
        <v>1</v>
      </c>
      <c r="B146" s="44" t="s">
        <v>541</v>
      </c>
      <c r="C146" s="63" t="s">
        <v>111</v>
      </c>
      <c r="D146" s="309"/>
      <c r="E146" s="91"/>
      <c r="F146"/>
      <c r="G146">
        <f t="shared" si="4"/>
        <v>0</v>
      </c>
      <c r="H146"/>
      <c r="I146" s="395">
        <f t="shared" si="5"/>
        <v>0</v>
      </c>
      <c r="L146" s="266"/>
    </row>
    <row r="147" spans="1:12" s="48" customFormat="1" ht="12.75">
      <c r="A147" s="67">
        <v>1</v>
      </c>
      <c r="B147" s="65" t="s">
        <v>542</v>
      </c>
      <c r="C147" s="75" t="s">
        <v>111</v>
      </c>
      <c r="D147" s="309"/>
      <c r="E147" s="91"/>
      <c r="F147"/>
      <c r="G147">
        <f t="shared" si="4"/>
        <v>0</v>
      </c>
      <c r="H147"/>
      <c r="I147" s="395">
        <f t="shared" si="5"/>
        <v>0</v>
      </c>
      <c r="L147" s="266"/>
    </row>
    <row r="148" spans="1:12" s="48" customFormat="1" ht="12.75">
      <c r="A148" s="67">
        <v>1</v>
      </c>
      <c r="B148" s="65" t="s">
        <v>543</v>
      </c>
      <c r="C148" s="75" t="s">
        <v>111</v>
      </c>
      <c r="D148" s="309"/>
      <c r="E148" s="91"/>
      <c r="F148"/>
      <c r="G148">
        <f t="shared" si="4"/>
        <v>0</v>
      </c>
      <c r="H148"/>
      <c r="I148" s="395">
        <f t="shared" si="5"/>
        <v>0</v>
      </c>
      <c r="L148" s="266"/>
    </row>
    <row r="149" spans="1:12" s="48" customFormat="1" ht="12.75">
      <c r="A149" s="67">
        <v>1</v>
      </c>
      <c r="B149" s="65" t="s">
        <v>544</v>
      </c>
      <c r="C149" s="76" t="s">
        <v>111</v>
      </c>
      <c r="D149" s="309"/>
      <c r="E149" s="91"/>
      <c r="F149"/>
      <c r="G149">
        <f t="shared" si="4"/>
        <v>0</v>
      </c>
      <c r="H149"/>
      <c r="I149" s="395">
        <f t="shared" si="5"/>
        <v>0</v>
      </c>
      <c r="L149" s="266"/>
    </row>
    <row r="150" spans="1:12" s="48" customFormat="1" ht="12.75">
      <c r="A150" s="67">
        <v>1</v>
      </c>
      <c r="B150" s="65" t="s">
        <v>545</v>
      </c>
      <c r="C150" s="76" t="s">
        <v>111</v>
      </c>
      <c r="D150" s="309"/>
      <c r="E150" s="91"/>
      <c r="F150"/>
      <c r="G150">
        <f t="shared" si="4"/>
        <v>0</v>
      </c>
      <c r="H150"/>
      <c r="I150" s="395">
        <f t="shared" si="5"/>
        <v>0</v>
      </c>
      <c r="L150" s="266"/>
    </row>
    <row r="151" spans="1:12" s="48" customFormat="1" ht="12.75">
      <c r="A151" s="67">
        <v>1</v>
      </c>
      <c r="B151" s="65" t="s">
        <v>546</v>
      </c>
      <c r="C151" s="76" t="s">
        <v>111</v>
      </c>
      <c r="D151" s="309"/>
      <c r="E151" s="91"/>
      <c r="F151"/>
      <c r="G151">
        <f t="shared" si="4"/>
        <v>0</v>
      </c>
      <c r="H151"/>
      <c r="I151" s="395">
        <f t="shared" si="5"/>
        <v>0</v>
      </c>
      <c r="L151" s="266"/>
    </row>
    <row r="152" spans="1:12" s="48" customFormat="1" ht="13.5" thickBot="1">
      <c r="A152" s="68">
        <v>1</v>
      </c>
      <c r="B152" s="71" t="s">
        <v>547</v>
      </c>
      <c r="C152" s="77" t="s">
        <v>111</v>
      </c>
      <c r="D152" s="310"/>
      <c r="E152" s="306"/>
      <c r="F152"/>
      <c r="G152">
        <f t="shared" si="4"/>
        <v>0</v>
      </c>
      <c r="H152"/>
      <c r="I152" s="395">
        <f t="shared" si="5"/>
        <v>0</v>
      </c>
      <c r="L152" s="266"/>
    </row>
    <row r="153" spans="1:12" s="48" customFormat="1" ht="13.5" thickBot="1">
      <c r="A153" s="550" t="s">
        <v>548</v>
      </c>
      <c r="B153" s="551"/>
      <c r="C153" s="551"/>
      <c r="D153" s="551"/>
      <c r="E153" s="552"/>
      <c r="F153"/>
      <c r="G153"/>
      <c r="H153"/>
      <c r="I153" s="395"/>
      <c r="L153" s="266"/>
    </row>
    <row r="154" spans="1:12" s="48" customFormat="1" ht="12.75">
      <c r="A154" s="295" t="s">
        <v>209</v>
      </c>
      <c r="B154" s="296" t="s">
        <v>26</v>
      </c>
      <c r="C154" s="296" t="s">
        <v>28</v>
      </c>
      <c r="D154" s="296" t="s">
        <v>1318</v>
      </c>
      <c r="E154" s="297" t="s">
        <v>30</v>
      </c>
      <c r="F154"/>
      <c r="G154"/>
      <c r="H154"/>
      <c r="I154" s="395"/>
      <c r="L154" s="266"/>
    </row>
    <row r="155" spans="1:12" s="48" customFormat="1" ht="12.75">
      <c r="A155" s="67">
        <v>1</v>
      </c>
      <c r="B155" s="44" t="s">
        <v>549</v>
      </c>
      <c r="C155" s="63" t="s">
        <v>1605</v>
      </c>
      <c r="D155" s="309"/>
      <c r="E155" s="91"/>
      <c r="F155"/>
      <c r="G155">
        <f t="shared" si="4"/>
        <v>0</v>
      </c>
      <c r="H155"/>
      <c r="I155" s="395">
        <f t="shared" si="5"/>
        <v>0</v>
      </c>
      <c r="L155" s="266"/>
    </row>
    <row r="156" spans="1:12" s="48" customFormat="1" ht="12.75">
      <c r="A156" s="67">
        <v>1</v>
      </c>
      <c r="B156" s="44" t="s">
        <v>550</v>
      </c>
      <c r="C156" s="63" t="s">
        <v>111</v>
      </c>
      <c r="D156" s="309"/>
      <c r="E156" s="91"/>
      <c r="F156"/>
      <c r="G156">
        <f t="shared" si="4"/>
        <v>0</v>
      </c>
      <c r="H156"/>
      <c r="I156" s="395">
        <f t="shared" si="5"/>
        <v>0</v>
      </c>
      <c r="L156" s="266"/>
    </row>
    <row r="157" spans="1:12" s="48" customFormat="1" ht="12.75">
      <c r="A157" s="67">
        <v>1</v>
      </c>
      <c r="B157" s="44" t="s">
        <v>551</v>
      </c>
      <c r="C157" s="63" t="s">
        <v>1595</v>
      </c>
      <c r="D157" s="309"/>
      <c r="E157" s="91"/>
      <c r="F157"/>
      <c r="G157">
        <f t="shared" si="4"/>
        <v>0</v>
      </c>
      <c r="H157"/>
      <c r="I157" s="395">
        <f t="shared" si="5"/>
        <v>0</v>
      </c>
      <c r="L157" s="266"/>
    </row>
    <row r="158" spans="1:12" s="48" customFormat="1" ht="12.75">
      <c r="A158" s="67">
        <v>1</v>
      </c>
      <c r="B158" s="44" t="s">
        <v>552</v>
      </c>
      <c r="C158" s="63" t="s">
        <v>1605</v>
      </c>
      <c r="D158" s="309"/>
      <c r="E158" s="91"/>
      <c r="F158"/>
      <c r="G158">
        <f t="shared" si="4"/>
        <v>0</v>
      </c>
      <c r="H158"/>
      <c r="I158" s="395">
        <f t="shared" si="5"/>
        <v>0</v>
      </c>
      <c r="L158" s="266"/>
    </row>
    <row r="159" spans="1:12" s="48" customFormat="1" ht="12.75">
      <c r="A159" s="67">
        <v>1</v>
      </c>
      <c r="B159" s="44" t="s">
        <v>553</v>
      </c>
      <c r="C159" s="63" t="s">
        <v>111</v>
      </c>
      <c r="D159" s="309"/>
      <c r="E159" s="91"/>
      <c r="F159"/>
      <c r="G159">
        <f t="shared" si="4"/>
        <v>0</v>
      </c>
      <c r="H159"/>
      <c r="I159" s="395">
        <f t="shared" si="5"/>
        <v>0</v>
      </c>
      <c r="L159" s="266"/>
    </row>
    <row r="160" spans="1:12" s="48" customFormat="1" ht="12.75">
      <c r="A160" s="67">
        <v>1</v>
      </c>
      <c r="B160" s="44" t="s">
        <v>554</v>
      </c>
      <c r="C160" s="63" t="s">
        <v>111</v>
      </c>
      <c r="D160" s="309"/>
      <c r="E160" s="91"/>
      <c r="F160"/>
      <c r="G160">
        <f t="shared" si="4"/>
        <v>0</v>
      </c>
      <c r="H160"/>
      <c r="I160" s="395">
        <f t="shared" si="5"/>
        <v>0</v>
      </c>
      <c r="L160" s="266"/>
    </row>
    <row r="161" spans="1:12" s="48" customFormat="1" ht="12.75">
      <c r="A161" s="67">
        <v>1</v>
      </c>
      <c r="B161" s="44" t="s">
        <v>555</v>
      </c>
      <c r="C161" s="63" t="s">
        <v>111</v>
      </c>
      <c r="D161" s="309"/>
      <c r="E161" s="91"/>
      <c r="F161"/>
      <c r="G161">
        <f aca="true" t="shared" si="6" ref="G161:G224">IF(ISBLANK(B161),0,IF(D161=0,0,1))</f>
        <v>0</v>
      </c>
      <c r="H161"/>
      <c r="I161" s="395">
        <f aca="true" t="shared" si="7" ref="I161:I224">D161</f>
        <v>0</v>
      </c>
      <c r="L161" s="266"/>
    </row>
    <row r="162" spans="1:12" s="48" customFormat="1" ht="12.75">
      <c r="A162" s="67">
        <v>1</v>
      </c>
      <c r="B162" s="44" t="s">
        <v>556</v>
      </c>
      <c r="C162" s="63" t="s">
        <v>111</v>
      </c>
      <c r="D162" s="309"/>
      <c r="E162" s="91"/>
      <c r="F162"/>
      <c r="G162">
        <f t="shared" si="6"/>
        <v>0</v>
      </c>
      <c r="H162"/>
      <c r="I162" s="395">
        <f t="shared" si="7"/>
        <v>0</v>
      </c>
      <c r="L162" s="266"/>
    </row>
    <row r="163" spans="1:12" s="48" customFormat="1" ht="12.75">
      <c r="A163" s="67">
        <v>1</v>
      </c>
      <c r="B163" s="44" t="s">
        <v>557</v>
      </c>
      <c r="C163" s="63" t="s">
        <v>1605</v>
      </c>
      <c r="D163" s="309"/>
      <c r="E163" s="91"/>
      <c r="F163"/>
      <c r="G163">
        <f t="shared" si="6"/>
        <v>0</v>
      </c>
      <c r="H163"/>
      <c r="I163" s="395">
        <f t="shared" si="7"/>
        <v>0</v>
      </c>
      <c r="L163" s="266"/>
    </row>
    <row r="164" spans="1:12" s="48" customFormat="1" ht="12.75">
      <c r="A164" s="67">
        <v>1</v>
      </c>
      <c r="B164" s="44" t="s">
        <v>558</v>
      </c>
      <c r="C164" s="63" t="s">
        <v>111</v>
      </c>
      <c r="D164" s="309"/>
      <c r="E164" s="91"/>
      <c r="F164"/>
      <c r="G164">
        <f t="shared" si="6"/>
        <v>0</v>
      </c>
      <c r="H164"/>
      <c r="I164" s="395">
        <f t="shared" si="7"/>
        <v>0</v>
      </c>
      <c r="L164" s="266"/>
    </row>
    <row r="165" spans="1:12" s="48" customFormat="1" ht="12.75">
      <c r="A165" s="67">
        <v>1</v>
      </c>
      <c r="B165" s="44" t="s">
        <v>559</v>
      </c>
      <c r="C165" s="63" t="s">
        <v>111</v>
      </c>
      <c r="D165" s="309"/>
      <c r="E165" s="91"/>
      <c r="F165"/>
      <c r="G165">
        <f t="shared" si="6"/>
        <v>0</v>
      </c>
      <c r="H165"/>
      <c r="I165" s="395">
        <f t="shared" si="7"/>
        <v>0</v>
      </c>
      <c r="L165" s="266"/>
    </row>
    <row r="166" spans="1:12" s="48" customFormat="1" ht="12.75">
      <c r="A166" s="67">
        <v>1</v>
      </c>
      <c r="B166" s="44" t="s">
        <v>560</v>
      </c>
      <c r="C166" s="63" t="s">
        <v>111</v>
      </c>
      <c r="D166" s="309"/>
      <c r="E166" s="91"/>
      <c r="F166"/>
      <c r="G166">
        <f t="shared" si="6"/>
        <v>0</v>
      </c>
      <c r="H166"/>
      <c r="I166" s="395">
        <f t="shared" si="7"/>
        <v>0</v>
      </c>
      <c r="L166" s="266"/>
    </row>
    <row r="167" spans="1:12" s="48" customFormat="1" ht="12.75">
      <c r="A167" s="67">
        <v>1</v>
      </c>
      <c r="B167" s="44" t="s">
        <v>561</v>
      </c>
      <c r="C167" s="63" t="s">
        <v>1595</v>
      </c>
      <c r="D167" s="309"/>
      <c r="E167" s="91"/>
      <c r="F167"/>
      <c r="G167">
        <f t="shared" si="6"/>
        <v>0</v>
      </c>
      <c r="H167"/>
      <c r="I167" s="395">
        <f t="shared" si="7"/>
        <v>0</v>
      </c>
      <c r="L167" s="266"/>
    </row>
    <row r="168" spans="1:12" s="48" customFormat="1" ht="12.75">
      <c r="A168" s="67">
        <v>1</v>
      </c>
      <c r="B168" s="44" t="s">
        <v>562</v>
      </c>
      <c r="C168" s="63" t="s">
        <v>111</v>
      </c>
      <c r="D168" s="309"/>
      <c r="E168" s="91"/>
      <c r="F168"/>
      <c r="G168">
        <f t="shared" si="6"/>
        <v>0</v>
      </c>
      <c r="H168"/>
      <c r="I168" s="395">
        <f t="shared" si="7"/>
        <v>0</v>
      </c>
      <c r="L168" s="266"/>
    </row>
    <row r="169" spans="1:12" s="48" customFormat="1" ht="12.75">
      <c r="A169" s="67">
        <v>1</v>
      </c>
      <c r="B169" s="44" t="s">
        <v>563</v>
      </c>
      <c r="C169" s="63" t="s">
        <v>1605</v>
      </c>
      <c r="D169" s="309"/>
      <c r="E169" s="91"/>
      <c r="F169"/>
      <c r="G169">
        <f t="shared" si="6"/>
        <v>0</v>
      </c>
      <c r="H169"/>
      <c r="I169" s="395">
        <f t="shared" si="7"/>
        <v>0</v>
      </c>
      <c r="L169" s="266"/>
    </row>
    <row r="170" spans="1:12" s="48" customFormat="1" ht="13.5" thickBot="1">
      <c r="A170" s="68">
        <v>1</v>
      </c>
      <c r="B170" s="60" t="s">
        <v>564</v>
      </c>
      <c r="C170" s="77" t="s">
        <v>1605</v>
      </c>
      <c r="D170" s="310"/>
      <c r="E170" s="306"/>
      <c r="F170"/>
      <c r="G170">
        <f t="shared" si="6"/>
        <v>0</v>
      </c>
      <c r="H170"/>
      <c r="I170" s="395">
        <f t="shared" si="7"/>
        <v>0</v>
      </c>
      <c r="L170" s="266"/>
    </row>
    <row r="171" spans="1:12" s="48" customFormat="1" ht="13.5" thickBot="1">
      <c r="A171" s="550" t="s">
        <v>565</v>
      </c>
      <c r="B171" s="551"/>
      <c r="C171" s="551"/>
      <c r="D171" s="551"/>
      <c r="E171" s="552"/>
      <c r="F171"/>
      <c r="G171"/>
      <c r="H171"/>
      <c r="I171" s="395"/>
      <c r="L171" s="266"/>
    </row>
    <row r="172" spans="1:12" s="48" customFormat="1" ht="12.75">
      <c r="A172" s="295" t="s">
        <v>209</v>
      </c>
      <c r="B172" s="296" t="s">
        <v>26</v>
      </c>
      <c r="C172" s="296" t="s">
        <v>28</v>
      </c>
      <c r="D172" s="296" t="s">
        <v>1318</v>
      </c>
      <c r="E172" s="297" t="s">
        <v>30</v>
      </c>
      <c r="F172"/>
      <c r="G172"/>
      <c r="H172"/>
      <c r="I172" s="395"/>
      <c r="L172" s="266"/>
    </row>
    <row r="173" spans="1:12" s="48" customFormat="1" ht="12.75">
      <c r="A173" s="67">
        <v>1</v>
      </c>
      <c r="B173" s="44" t="s">
        <v>566</v>
      </c>
      <c r="C173" s="63" t="s">
        <v>1595</v>
      </c>
      <c r="D173" s="309"/>
      <c r="E173" s="91"/>
      <c r="F173"/>
      <c r="G173">
        <f t="shared" si="6"/>
        <v>0</v>
      </c>
      <c r="H173"/>
      <c r="I173" s="395">
        <f t="shared" si="7"/>
        <v>0</v>
      </c>
      <c r="L173" s="266"/>
    </row>
    <row r="174" spans="1:12" s="48" customFormat="1" ht="12.75">
      <c r="A174" s="67">
        <v>1</v>
      </c>
      <c r="B174" s="44" t="s">
        <v>567</v>
      </c>
      <c r="C174" s="63" t="s">
        <v>1595</v>
      </c>
      <c r="D174" s="309"/>
      <c r="E174" s="91"/>
      <c r="F174"/>
      <c r="G174">
        <f t="shared" si="6"/>
        <v>0</v>
      </c>
      <c r="H174"/>
      <c r="I174" s="395">
        <f t="shared" si="7"/>
        <v>0</v>
      </c>
      <c r="L174" s="266"/>
    </row>
    <row r="175" spans="1:12" s="48" customFormat="1" ht="12.75">
      <c r="A175" s="67">
        <v>1</v>
      </c>
      <c r="B175" s="44" t="s">
        <v>568</v>
      </c>
      <c r="C175" s="63" t="s">
        <v>1595</v>
      </c>
      <c r="D175" s="309"/>
      <c r="E175" s="91"/>
      <c r="F175"/>
      <c r="G175">
        <f t="shared" si="6"/>
        <v>0</v>
      </c>
      <c r="H175"/>
      <c r="I175" s="395">
        <f t="shared" si="7"/>
        <v>0</v>
      </c>
      <c r="L175" s="266"/>
    </row>
    <row r="176" spans="1:12" s="48" customFormat="1" ht="12.75">
      <c r="A176" s="67">
        <v>1</v>
      </c>
      <c r="B176" s="44" t="s">
        <v>569</v>
      </c>
      <c r="C176" s="63" t="s">
        <v>1595</v>
      </c>
      <c r="D176" s="309"/>
      <c r="E176" s="91"/>
      <c r="F176"/>
      <c r="G176">
        <f t="shared" si="6"/>
        <v>0</v>
      </c>
      <c r="H176"/>
      <c r="I176" s="395">
        <f t="shared" si="7"/>
        <v>0</v>
      </c>
      <c r="L176" s="266"/>
    </row>
    <row r="177" spans="1:12" s="48" customFormat="1" ht="12.75">
      <c r="A177" s="67">
        <v>1</v>
      </c>
      <c r="B177" s="44" t="s">
        <v>570</v>
      </c>
      <c r="C177" s="63" t="s">
        <v>1595</v>
      </c>
      <c r="D177" s="309"/>
      <c r="E177" s="91"/>
      <c r="F177"/>
      <c r="G177">
        <f t="shared" si="6"/>
        <v>0</v>
      </c>
      <c r="H177"/>
      <c r="I177" s="395">
        <f t="shared" si="7"/>
        <v>0</v>
      </c>
      <c r="L177" s="266"/>
    </row>
    <row r="178" spans="1:12" s="48" customFormat="1" ht="12.75">
      <c r="A178" s="67">
        <v>1</v>
      </c>
      <c r="B178" s="44" t="s">
        <v>571</v>
      </c>
      <c r="C178" s="63" t="s">
        <v>111</v>
      </c>
      <c r="D178" s="309"/>
      <c r="E178" s="91"/>
      <c r="F178"/>
      <c r="G178">
        <f t="shared" si="6"/>
        <v>0</v>
      </c>
      <c r="H178"/>
      <c r="I178" s="395">
        <f t="shared" si="7"/>
        <v>0</v>
      </c>
      <c r="L178" s="266"/>
    </row>
    <row r="179" spans="1:12" s="48" customFormat="1" ht="12.75">
      <c r="A179" s="67">
        <v>1</v>
      </c>
      <c r="B179" s="44" t="s">
        <v>572</v>
      </c>
      <c r="C179" s="63" t="s">
        <v>111</v>
      </c>
      <c r="D179" s="309"/>
      <c r="E179" s="91"/>
      <c r="F179"/>
      <c r="G179">
        <f t="shared" si="6"/>
        <v>0</v>
      </c>
      <c r="H179"/>
      <c r="I179" s="395">
        <f t="shared" si="7"/>
        <v>0</v>
      </c>
      <c r="L179" s="266"/>
    </row>
    <row r="180" spans="1:12" s="48" customFormat="1" ht="12.75">
      <c r="A180" s="67">
        <v>1</v>
      </c>
      <c r="B180" s="44" t="s">
        <v>573</v>
      </c>
      <c r="C180" s="63" t="s">
        <v>111</v>
      </c>
      <c r="D180" s="309"/>
      <c r="E180" s="91"/>
      <c r="F180"/>
      <c r="G180">
        <f t="shared" si="6"/>
        <v>0</v>
      </c>
      <c r="H180"/>
      <c r="I180" s="395">
        <f t="shared" si="7"/>
        <v>0</v>
      </c>
      <c r="L180" s="266"/>
    </row>
    <row r="181" spans="1:12" s="48" customFormat="1" ht="12.75">
      <c r="A181" s="67">
        <v>1</v>
      </c>
      <c r="B181" s="44" t="s">
        <v>574</v>
      </c>
      <c r="C181" s="63" t="s">
        <v>111</v>
      </c>
      <c r="D181" s="309"/>
      <c r="E181" s="91"/>
      <c r="F181"/>
      <c r="G181">
        <f t="shared" si="6"/>
        <v>0</v>
      </c>
      <c r="H181"/>
      <c r="I181" s="395">
        <f t="shared" si="7"/>
        <v>0</v>
      </c>
      <c r="L181" s="266"/>
    </row>
    <row r="182" spans="1:12" s="48" customFormat="1" ht="12.75">
      <c r="A182" s="67">
        <v>1</v>
      </c>
      <c r="B182" s="44" t="s">
        <v>575</v>
      </c>
      <c r="C182" s="63" t="s">
        <v>111</v>
      </c>
      <c r="D182" s="309"/>
      <c r="E182" s="91"/>
      <c r="F182"/>
      <c r="G182">
        <f t="shared" si="6"/>
        <v>0</v>
      </c>
      <c r="H182"/>
      <c r="I182" s="395">
        <f t="shared" si="7"/>
        <v>0</v>
      </c>
      <c r="L182" s="266"/>
    </row>
    <row r="183" spans="1:12" s="48" customFormat="1" ht="12.75">
      <c r="A183" s="67">
        <v>1</v>
      </c>
      <c r="B183" s="44" t="s">
        <v>576</v>
      </c>
      <c r="C183" s="63" t="s">
        <v>111</v>
      </c>
      <c r="D183" s="309"/>
      <c r="E183" s="91"/>
      <c r="F183"/>
      <c r="G183">
        <f t="shared" si="6"/>
        <v>0</v>
      </c>
      <c r="H183"/>
      <c r="I183" s="395">
        <f t="shared" si="7"/>
        <v>0</v>
      </c>
      <c r="L183" s="266"/>
    </row>
    <row r="184" spans="1:12" s="48" customFormat="1" ht="12.75">
      <c r="A184" s="67">
        <v>1</v>
      </c>
      <c r="B184" s="44" t="s">
        <v>577</v>
      </c>
      <c r="C184" s="63" t="s">
        <v>111</v>
      </c>
      <c r="D184" s="309"/>
      <c r="E184" s="91"/>
      <c r="F184"/>
      <c r="G184">
        <f t="shared" si="6"/>
        <v>0</v>
      </c>
      <c r="H184"/>
      <c r="I184" s="395">
        <f t="shared" si="7"/>
        <v>0</v>
      </c>
      <c r="L184" s="266"/>
    </row>
    <row r="185" spans="1:12" s="48" customFormat="1" ht="12.75">
      <c r="A185" s="67">
        <v>1</v>
      </c>
      <c r="B185" s="288" t="s">
        <v>578</v>
      </c>
      <c r="C185" s="63" t="s">
        <v>111</v>
      </c>
      <c r="D185" s="309"/>
      <c r="E185" s="91"/>
      <c r="F185"/>
      <c r="G185">
        <f t="shared" si="6"/>
        <v>0</v>
      </c>
      <c r="H185"/>
      <c r="I185" s="395">
        <f t="shared" si="7"/>
        <v>0</v>
      </c>
      <c r="L185" s="266"/>
    </row>
    <row r="186" spans="1:12" s="48" customFormat="1" ht="12.75">
      <c r="A186" s="67">
        <v>1</v>
      </c>
      <c r="B186" s="44" t="s">
        <v>579</v>
      </c>
      <c r="C186" s="63" t="s">
        <v>111</v>
      </c>
      <c r="D186" s="309"/>
      <c r="E186" s="91"/>
      <c r="F186"/>
      <c r="G186">
        <f t="shared" si="6"/>
        <v>0</v>
      </c>
      <c r="H186"/>
      <c r="I186" s="395">
        <f t="shared" si="7"/>
        <v>0</v>
      </c>
      <c r="L186" s="266"/>
    </row>
    <row r="187" spans="1:12" s="48" customFormat="1" ht="12.75">
      <c r="A187" s="67">
        <v>1</v>
      </c>
      <c r="B187" s="44" t="s">
        <v>580</v>
      </c>
      <c r="C187" s="63" t="s">
        <v>111</v>
      </c>
      <c r="D187" s="309"/>
      <c r="E187" s="91"/>
      <c r="F187"/>
      <c r="G187">
        <f t="shared" si="6"/>
        <v>0</v>
      </c>
      <c r="H187"/>
      <c r="I187" s="395">
        <f t="shared" si="7"/>
        <v>0</v>
      </c>
      <c r="L187" s="266"/>
    </row>
    <row r="188" spans="1:12" s="48" customFormat="1" ht="12.75">
      <c r="A188" s="67">
        <v>1</v>
      </c>
      <c r="B188" s="44" t="s">
        <v>581</v>
      </c>
      <c r="C188" s="63" t="s">
        <v>1605</v>
      </c>
      <c r="D188" s="309"/>
      <c r="E188" s="91"/>
      <c r="F188"/>
      <c r="G188">
        <f t="shared" si="6"/>
        <v>0</v>
      </c>
      <c r="H188"/>
      <c r="I188" s="395">
        <f t="shared" si="7"/>
        <v>0</v>
      </c>
      <c r="L188" s="266"/>
    </row>
    <row r="189" spans="1:12" s="48" customFormat="1" ht="12.75">
      <c r="A189" s="67">
        <v>1</v>
      </c>
      <c r="B189" s="44" t="s">
        <v>582</v>
      </c>
      <c r="C189" s="63" t="s">
        <v>1595</v>
      </c>
      <c r="D189" s="309"/>
      <c r="E189" s="91"/>
      <c r="F189"/>
      <c r="G189">
        <f t="shared" si="6"/>
        <v>0</v>
      </c>
      <c r="H189"/>
      <c r="I189" s="395">
        <f t="shared" si="7"/>
        <v>0</v>
      </c>
      <c r="L189" s="266"/>
    </row>
    <row r="190" spans="1:12" s="48" customFormat="1" ht="12.75">
      <c r="A190" s="67">
        <v>1</v>
      </c>
      <c r="B190" s="44" t="s">
        <v>583</v>
      </c>
      <c r="C190" s="63" t="s">
        <v>1595</v>
      </c>
      <c r="D190" s="309"/>
      <c r="E190" s="91"/>
      <c r="F190"/>
      <c r="G190">
        <f t="shared" si="6"/>
        <v>0</v>
      </c>
      <c r="H190"/>
      <c r="I190" s="395">
        <f t="shared" si="7"/>
        <v>0</v>
      </c>
      <c r="L190" s="266"/>
    </row>
    <row r="191" spans="1:12" s="48" customFormat="1" ht="12.75">
      <c r="A191" s="67">
        <v>1</v>
      </c>
      <c r="B191" s="44" t="s">
        <v>584</v>
      </c>
      <c r="C191" s="63" t="s">
        <v>1595</v>
      </c>
      <c r="D191" s="309"/>
      <c r="E191" s="91"/>
      <c r="F191"/>
      <c r="G191">
        <f t="shared" si="6"/>
        <v>0</v>
      </c>
      <c r="H191"/>
      <c r="I191" s="395">
        <f t="shared" si="7"/>
        <v>0</v>
      </c>
      <c r="L191" s="266"/>
    </row>
    <row r="192" spans="1:12" s="48" customFormat="1" ht="13.5" thickBot="1">
      <c r="A192" s="68">
        <v>1</v>
      </c>
      <c r="B192" s="60" t="s">
        <v>585</v>
      </c>
      <c r="C192" s="77" t="s">
        <v>1595</v>
      </c>
      <c r="D192" s="310"/>
      <c r="E192" s="306"/>
      <c r="F192"/>
      <c r="G192">
        <f t="shared" si="6"/>
        <v>0</v>
      </c>
      <c r="H192"/>
      <c r="I192" s="395">
        <f t="shared" si="7"/>
        <v>0</v>
      </c>
      <c r="L192" s="266"/>
    </row>
    <row r="193" spans="1:12" s="48" customFormat="1" ht="13.5" thickBot="1">
      <c r="A193" s="550" t="s">
        <v>586</v>
      </c>
      <c r="B193" s="551"/>
      <c r="C193" s="551"/>
      <c r="D193" s="551"/>
      <c r="E193" s="552"/>
      <c r="F193"/>
      <c r="G193"/>
      <c r="H193"/>
      <c r="I193" s="395"/>
      <c r="L193" s="266"/>
    </row>
    <row r="194" spans="1:12" s="48" customFormat="1" ht="12.75">
      <c r="A194" s="295" t="s">
        <v>209</v>
      </c>
      <c r="B194" s="296" t="s">
        <v>26</v>
      </c>
      <c r="C194" s="296" t="s">
        <v>28</v>
      </c>
      <c r="D194" s="296" t="s">
        <v>1318</v>
      </c>
      <c r="E194" s="297" t="s">
        <v>30</v>
      </c>
      <c r="F194"/>
      <c r="G194"/>
      <c r="H194"/>
      <c r="I194" s="395"/>
      <c r="L194" s="266"/>
    </row>
    <row r="195" spans="1:12" s="48" customFormat="1" ht="12.75">
      <c r="A195" s="67">
        <v>1</v>
      </c>
      <c r="B195" s="65" t="s">
        <v>587</v>
      </c>
      <c r="C195" s="63" t="s">
        <v>111</v>
      </c>
      <c r="D195" s="309"/>
      <c r="E195" s="91"/>
      <c r="F195"/>
      <c r="G195">
        <f t="shared" si="6"/>
        <v>0</v>
      </c>
      <c r="H195"/>
      <c r="I195" s="395">
        <f t="shared" si="7"/>
        <v>0</v>
      </c>
      <c r="L195" s="266"/>
    </row>
    <row r="196" spans="1:12" s="48" customFormat="1" ht="12.75">
      <c r="A196" s="67">
        <v>1</v>
      </c>
      <c r="B196" s="65" t="s">
        <v>588</v>
      </c>
      <c r="C196" s="63" t="s">
        <v>111</v>
      </c>
      <c r="D196" s="309"/>
      <c r="E196" s="91"/>
      <c r="F196"/>
      <c r="G196">
        <f t="shared" si="6"/>
        <v>0</v>
      </c>
      <c r="H196"/>
      <c r="I196" s="395">
        <f t="shared" si="7"/>
        <v>0</v>
      </c>
      <c r="L196" s="266"/>
    </row>
    <row r="197" spans="1:12" s="48" customFormat="1" ht="12.75">
      <c r="A197" s="67">
        <v>1</v>
      </c>
      <c r="B197" s="65" t="s">
        <v>589</v>
      </c>
      <c r="C197" s="63" t="s">
        <v>111</v>
      </c>
      <c r="D197" s="309"/>
      <c r="E197" s="91"/>
      <c r="F197"/>
      <c r="G197">
        <f t="shared" si="6"/>
        <v>0</v>
      </c>
      <c r="H197"/>
      <c r="I197" s="395">
        <f t="shared" si="7"/>
        <v>0</v>
      </c>
      <c r="L197" s="266"/>
    </row>
    <row r="198" spans="1:12" s="48" customFormat="1" ht="12.75">
      <c r="A198" s="67">
        <v>1</v>
      </c>
      <c r="B198" s="288" t="s">
        <v>590</v>
      </c>
      <c r="C198" s="63" t="s">
        <v>111</v>
      </c>
      <c r="D198" s="309"/>
      <c r="E198" s="91"/>
      <c r="F198"/>
      <c r="G198">
        <f t="shared" si="6"/>
        <v>0</v>
      </c>
      <c r="H198"/>
      <c r="I198" s="395">
        <f t="shared" si="7"/>
        <v>0</v>
      </c>
      <c r="L198" s="266"/>
    </row>
    <row r="199" spans="1:12" s="48" customFormat="1" ht="12.75">
      <c r="A199" s="67">
        <v>1</v>
      </c>
      <c r="B199" s="65" t="s">
        <v>591</v>
      </c>
      <c r="C199" s="63" t="s">
        <v>111</v>
      </c>
      <c r="D199" s="309"/>
      <c r="E199" s="91"/>
      <c r="F199"/>
      <c r="G199">
        <f t="shared" si="6"/>
        <v>0</v>
      </c>
      <c r="H199"/>
      <c r="I199" s="395">
        <f t="shared" si="7"/>
        <v>0</v>
      </c>
      <c r="L199" s="266"/>
    </row>
    <row r="200" spans="1:12" s="48" customFormat="1" ht="12.75">
      <c r="A200" s="67">
        <v>1</v>
      </c>
      <c r="B200" s="65" t="s">
        <v>592</v>
      </c>
      <c r="C200" s="63" t="s">
        <v>1595</v>
      </c>
      <c r="D200" s="309"/>
      <c r="E200" s="91"/>
      <c r="F200"/>
      <c r="G200">
        <f t="shared" si="6"/>
        <v>0</v>
      </c>
      <c r="H200"/>
      <c r="I200" s="395">
        <f t="shared" si="7"/>
        <v>0</v>
      </c>
      <c r="L200" s="266"/>
    </row>
    <row r="201" spans="1:12" s="48" customFormat="1" ht="12.75">
      <c r="A201" s="67">
        <v>1</v>
      </c>
      <c r="B201" s="65" t="s">
        <v>593</v>
      </c>
      <c r="C201" s="63" t="s">
        <v>1595</v>
      </c>
      <c r="D201" s="309"/>
      <c r="E201" s="91"/>
      <c r="F201"/>
      <c r="G201">
        <f t="shared" si="6"/>
        <v>0</v>
      </c>
      <c r="H201"/>
      <c r="I201" s="395">
        <f t="shared" si="7"/>
        <v>0</v>
      </c>
      <c r="L201" s="266"/>
    </row>
    <row r="202" spans="1:12" s="48" customFormat="1" ht="12.75">
      <c r="A202" s="67">
        <v>1</v>
      </c>
      <c r="B202" s="65" t="s">
        <v>594</v>
      </c>
      <c r="C202" s="63" t="s">
        <v>111</v>
      </c>
      <c r="D202" s="309"/>
      <c r="E202" s="91"/>
      <c r="F202"/>
      <c r="G202">
        <f t="shared" si="6"/>
        <v>0</v>
      </c>
      <c r="H202"/>
      <c r="I202" s="395">
        <f t="shared" si="7"/>
        <v>0</v>
      </c>
      <c r="L202" s="266"/>
    </row>
    <row r="203" spans="1:12" s="48" customFormat="1" ht="12.75">
      <c r="A203" s="67">
        <v>1</v>
      </c>
      <c r="B203" s="65" t="s">
        <v>595</v>
      </c>
      <c r="C203" s="63" t="s">
        <v>111</v>
      </c>
      <c r="D203" s="309"/>
      <c r="E203" s="91"/>
      <c r="F203"/>
      <c r="G203">
        <f t="shared" si="6"/>
        <v>0</v>
      </c>
      <c r="H203"/>
      <c r="I203" s="395">
        <f t="shared" si="7"/>
        <v>0</v>
      </c>
      <c r="L203" s="266"/>
    </row>
    <row r="204" spans="1:12" s="48" customFormat="1" ht="12.75">
      <c r="A204" s="67">
        <v>1</v>
      </c>
      <c r="B204" s="65" t="s">
        <v>596</v>
      </c>
      <c r="C204" s="63" t="s">
        <v>111</v>
      </c>
      <c r="D204" s="309"/>
      <c r="E204" s="91"/>
      <c r="F204"/>
      <c r="G204">
        <f t="shared" si="6"/>
        <v>0</v>
      </c>
      <c r="H204"/>
      <c r="I204" s="395">
        <f t="shared" si="7"/>
        <v>0</v>
      </c>
      <c r="L204" s="266"/>
    </row>
    <row r="205" spans="1:12" s="48" customFormat="1" ht="12.75">
      <c r="A205" s="67">
        <v>1</v>
      </c>
      <c r="B205" s="65" t="s">
        <v>597</v>
      </c>
      <c r="C205" s="63" t="s">
        <v>111</v>
      </c>
      <c r="D205" s="309"/>
      <c r="E205" s="91"/>
      <c r="F205"/>
      <c r="G205">
        <f t="shared" si="6"/>
        <v>0</v>
      </c>
      <c r="H205"/>
      <c r="I205" s="395">
        <f t="shared" si="7"/>
        <v>0</v>
      </c>
      <c r="L205" s="266"/>
    </row>
    <row r="206" spans="1:12" s="48" customFormat="1" ht="12.75">
      <c r="A206" s="67">
        <v>1</v>
      </c>
      <c r="B206" s="44" t="s">
        <v>598</v>
      </c>
      <c r="C206" s="63" t="s">
        <v>111</v>
      </c>
      <c r="D206" s="309"/>
      <c r="E206" s="91"/>
      <c r="F206"/>
      <c r="G206">
        <f t="shared" si="6"/>
        <v>0</v>
      </c>
      <c r="H206"/>
      <c r="I206" s="395">
        <f t="shared" si="7"/>
        <v>0</v>
      </c>
      <c r="L206" s="266"/>
    </row>
    <row r="207" spans="1:12" s="48" customFormat="1" ht="12.75">
      <c r="A207" s="67">
        <v>1</v>
      </c>
      <c r="B207" s="44" t="s">
        <v>599</v>
      </c>
      <c r="C207" s="63" t="s">
        <v>111</v>
      </c>
      <c r="D207" s="309"/>
      <c r="E207" s="91"/>
      <c r="F207"/>
      <c r="G207">
        <f t="shared" si="6"/>
        <v>0</v>
      </c>
      <c r="H207"/>
      <c r="I207" s="395">
        <f t="shared" si="7"/>
        <v>0</v>
      </c>
      <c r="L207" s="266"/>
    </row>
    <row r="208" spans="1:12" s="48" customFormat="1" ht="12.75">
      <c r="A208" s="67">
        <v>1</v>
      </c>
      <c r="B208" s="44" t="s">
        <v>600</v>
      </c>
      <c r="C208" s="63" t="s">
        <v>1595</v>
      </c>
      <c r="D208" s="309"/>
      <c r="E208" s="91"/>
      <c r="F208"/>
      <c r="G208">
        <f t="shared" si="6"/>
        <v>0</v>
      </c>
      <c r="H208"/>
      <c r="I208" s="395">
        <f t="shared" si="7"/>
        <v>0</v>
      </c>
      <c r="L208" s="266"/>
    </row>
    <row r="209" spans="1:12" s="48" customFormat="1" ht="12.75">
      <c r="A209" s="67">
        <v>1</v>
      </c>
      <c r="B209" s="44" t="s">
        <v>601</v>
      </c>
      <c r="C209" s="63" t="s">
        <v>1595</v>
      </c>
      <c r="D209" s="309"/>
      <c r="E209" s="91"/>
      <c r="F209"/>
      <c r="G209">
        <f t="shared" si="6"/>
        <v>0</v>
      </c>
      <c r="H209"/>
      <c r="I209" s="395">
        <f t="shared" si="7"/>
        <v>0</v>
      </c>
      <c r="L209" s="266"/>
    </row>
    <row r="210" spans="1:12" s="48" customFormat="1" ht="12.75">
      <c r="A210" s="67">
        <v>1</v>
      </c>
      <c r="B210" s="44" t="s">
        <v>602</v>
      </c>
      <c r="C210" s="63" t="s">
        <v>1595</v>
      </c>
      <c r="D210" s="309"/>
      <c r="E210" s="91"/>
      <c r="F210"/>
      <c r="G210">
        <f t="shared" si="6"/>
        <v>0</v>
      </c>
      <c r="H210"/>
      <c r="I210" s="395">
        <f t="shared" si="7"/>
        <v>0</v>
      </c>
      <c r="L210" s="266"/>
    </row>
    <row r="211" spans="1:12" s="48" customFormat="1" ht="12.75">
      <c r="A211" s="67">
        <v>1</v>
      </c>
      <c r="B211" s="45" t="s">
        <v>603</v>
      </c>
      <c r="C211" s="63" t="s">
        <v>1596</v>
      </c>
      <c r="D211" s="309"/>
      <c r="E211" s="91"/>
      <c r="F211"/>
      <c r="G211">
        <f t="shared" si="6"/>
        <v>0</v>
      </c>
      <c r="H211"/>
      <c r="I211" s="395">
        <f t="shared" si="7"/>
        <v>0</v>
      </c>
      <c r="L211" s="266"/>
    </row>
    <row r="212" spans="1:12" s="48" customFormat="1" ht="12.75">
      <c r="A212" s="67">
        <v>1</v>
      </c>
      <c r="B212" s="45" t="s">
        <v>604</v>
      </c>
      <c r="C212" s="63" t="s">
        <v>1597</v>
      </c>
      <c r="D212" s="309"/>
      <c r="E212" s="91"/>
      <c r="F212"/>
      <c r="G212">
        <f t="shared" si="6"/>
        <v>0</v>
      </c>
      <c r="H212"/>
      <c r="I212" s="395">
        <f t="shared" si="7"/>
        <v>0</v>
      </c>
      <c r="L212" s="266"/>
    </row>
    <row r="213" spans="1:12" s="48" customFormat="1" ht="12.75">
      <c r="A213" s="67">
        <v>1</v>
      </c>
      <c r="B213" s="45" t="s">
        <v>605</v>
      </c>
      <c r="C213" s="63" t="s">
        <v>606</v>
      </c>
      <c r="D213" s="309"/>
      <c r="E213" s="91"/>
      <c r="F213"/>
      <c r="G213">
        <f t="shared" si="6"/>
        <v>0</v>
      </c>
      <c r="H213"/>
      <c r="I213" s="395">
        <f t="shared" si="7"/>
        <v>0</v>
      </c>
      <c r="L213" s="266"/>
    </row>
    <row r="214" spans="1:12" s="48" customFormat="1" ht="12.75">
      <c r="A214" s="67">
        <v>1</v>
      </c>
      <c r="B214" s="45" t="s">
        <v>607</v>
      </c>
      <c r="C214" s="63" t="s">
        <v>1595</v>
      </c>
      <c r="D214" s="309"/>
      <c r="E214" s="91"/>
      <c r="F214"/>
      <c r="G214">
        <f t="shared" si="6"/>
        <v>0</v>
      </c>
      <c r="H214"/>
      <c r="I214" s="395">
        <f t="shared" si="7"/>
        <v>0</v>
      </c>
      <c r="L214" s="266"/>
    </row>
    <row r="215" spans="1:12" s="48" customFormat="1" ht="12.75">
      <c r="A215" s="67">
        <v>1</v>
      </c>
      <c r="B215" s="45" t="s">
        <v>608</v>
      </c>
      <c r="C215" s="63" t="s">
        <v>1595</v>
      </c>
      <c r="D215" s="309"/>
      <c r="E215" s="91"/>
      <c r="F215"/>
      <c r="G215">
        <f t="shared" si="6"/>
        <v>0</v>
      </c>
      <c r="H215"/>
      <c r="I215" s="395">
        <f t="shared" si="7"/>
        <v>0</v>
      </c>
      <c r="L215" s="266"/>
    </row>
    <row r="216" spans="1:12" s="48" customFormat="1" ht="12.75">
      <c r="A216" s="67">
        <v>1</v>
      </c>
      <c r="B216" s="45" t="s">
        <v>609</v>
      </c>
      <c r="C216" s="63" t="s">
        <v>1595</v>
      </c>
      <c r="D216" s="309"/>
      <c r="E216" s="91"/>
      <c r="F216"/>
      <c r="G216">
        <f t="shared" si="6"/>
        <v>0</v>
      </c>
      <c r="H216"/>
      <c r="I216" s="395">
        <f t="shared" si="7"/>
        <v>0</v>
      </c>
      <c r="L216" s="266"/>
    </row>
    <row r="217" spans="1:12" s="48" customFormat="1" ht="12.75">
      <c r="A217" s="67">
        <v>1</v>
      </c>
      <c r="B217" s="45" t="s">
        <v>610</v>
      </c>
      <c r="C217" s="63" t="s">
        <v>1614</v>
      </c>
      <c r="D217" s="309"/>
      <c r="E217" s="91"/>
      <c r="F217"/>
      <c r="G217">
        <f t="shared" si="6"/>
        <v>0</v>
      </c>
      <c r="H217"/>
      <c r="I217" s="395">
        <f t="shared" si="7"/>
        <v>0</v>
      </c>
      <c r="L217" s="266"/>
    </row>
    <row r="218" spans="1:12" s="48" customFormat="1" ht="12.75">
      <c r="A218" s="67">
        <v>1</v>
      </c>
      <c r="B218" s="45" t="s">
        <v>611</v>
      </c>
      <c r="C218" s="63" t="s">
        <v>1598</v>
      </c>
      <c r="D218" s="309"/>
      <c r="E218" s="91"/>
      <c r="F218"/>
      <c r="G218">
        <f t="shared" si="6"/>
        <v>0</v>
      </c>
      <c r="H218"/>
      <c r="I218" s="395">
        <f t="shared" si="7"/>
        <v>0</v>
      </c>
      <c r="L218" s="266"/>
    </row>
    <row r="219" spans="1:12" s="48" customFormat="1" ht="12.75">
      <c r="A219" s="67">
        <v>1</v>
      </c>
      <c r="B219" s="45" t="s">
        <v>612</v>
      </c>
      <c r="C219" s="63" t="s">
        <v>1597</v>
      </c>
      <c r="D219" s="309"/>
      <c r="E219" s="91"/>
      <c r="F219"/>
      <c r="G219">
        <f t="shared" si="6"/>
        <v>0</v>
      </c>
      <c r="H219"/>
      <c r="I219" s="395">
        <f t="shared" si="7"/>
        <v>0</v>
      </c>
      <c r="L219" s="266"/>
    </row>
    <row r="220" spans="1:12" s="48" customFormat="1" ht="12.75">
      <c r="A220" s="67">
        <v>1</v>
      </c>
      <c r="B220" s="45" t="s">
        <v>613</v>
      </c>
      <c r="C220" s="63" t="s">
        <v>1598</v>
      </c>
      <c r="D220" s="309"/>
      <c r="E220" s="91"/>
      <c r="F220"/>
      <c r="G220">
        <f t="shared" si="6"/>
        <v>0</v>
      </c>
      <c r="H220"/>
      <c r="I220" s="395">
        <f t="shared" si="7"/>
        <v>0</v>
      </c>
      <c r="L220" s="266"/>
    </row>
    <row r="221" spans="1:12" s="48" customFormat="1" ht="12.75">
      <c r="A221" s="67">
        <v>1</v>
      </c>
      <c r="B221" s="65" t="s">
        <v>614</v>
      </c>
      <c r="C221" s="64" t="s">
        <v>1599</v>
      </c>
      <c r="D221" s="309"/>
      <c r="E221" s="311"/>
      <c r="F221"/>
      <c r="G221">
        <f t="shared" si="6"/>
        <v>0</v>
      </c>
      <c r="H221"/>
      <c r="I221" s="395">
        <f t="shared" si="7"/>
        <v>0</v>
      </c>
      <c r="L221" s="266"/>
    </row>
    <row r="222" spans="1:12" s="48" customFormat="1" ht="12.75">
      <c r="A222" s="67">
        <v>1</v>
      </c>
      <c r="B222" s="65" t="s">
        <v>615</v>
      </c>
      <c r="C222" s="64" t="s">
        <v>1606</v>
      </c>
      <c r="D222" s="309"/>
      <c r="E222" s="311"/>
      <c r="F222"/>
      <c r="G222">
        <f t="shared" si="6"/>
        <v>0</v>
      </c>
      <c r="H222"/>
      <c r="I222" s="395">
        <f t="shared" si="7"/>
        <v>0</v>
      </c>
      <c r="L222" s="266"/>
    </row>
    <row r="223" spans="1:12" s="48" customFormat="1" ht="12.75">
      <c r="A223" s="67">
        <v>1</v>
      </c>
      <c r="B223" s="45" t="s">
        <v>616</v>
      </c>
      <c r="C223" s="63" t="s">
        <v>1595</v>
      </c>
      <c r="D223" s="309"/>
      <c r="E223" s="91"/>
      <c r="F223"/>
      <c r="G223">
        <f t="shared" si="6"/>
        <v>0</v>
      </c>
      <c r="H223"/>
      <c r="I223" s="395">
        <f t="shared" si="7"/>
        <v>0</v>
      </c>
      <c r="L223" s="266"/>
    </row>
    <row r="224" spans="1:12" s="48" customFormat="1" ht="12.75">
      <c r="A224" s="67">
        <v>1</v>
      </c>
      <c r="B224" s="45" t="s">
        <v>617</v>
      </c>
      <c r="C224" s="63" t="s">
        <v>1595</v>
      </c>
      <c r="D224" s="309"/>
      <c r="E224" s="91"/>
      <c r="F224"/>
      <c r="G224">
        <f t="shared" si="6"/>
        <v>0</v>
      </c>
      <c r="H224"/>
      <c r="I224" s="395">
        <f t="shared" si="7"/>
        <v>0</v>
      </c>
      <c r="L224" s="266"/>
    </row>
    <row r="225" spans="1:12" s="48" customFormat="1" ht="12.75">
      <c r="A225" s="67">
        <v>1</v>
      </c>
      <c r="B225" s="45" t="s">
        <v>618</v>
      </c>
      <c r="C225" s="63" t="s">
        <v>1595</v>
      </c>
      <c r="D225" s="309"/>
      <c r="E225" s="91"/>
      <c r="F225"/>
      <c r="G225">
        <f aca="true" t="shared" si="8" ref="G225:G288">IF(ISBLANK(B225),0,IF(D225=0,0,1))</f>
        <v>0</v>
      </c>
      <c r="H225"/>
      <c r="I225" s="395">
        <f aca="true" t="shared" si="9" ref="I225:I288">D225</f>
        <v>0</v>
      </c>
      <c r="L225" s="266"/>
    </row>
    <row r="226" spans="1:12" s="48" customFormat="1" ht="12.75">
      <c r="A226" s="67">
        <v>1</v>
      </c>
      <c r="B226" s="45" t="s">
        <v>619</v>
      </c>
      <c r="C226" s="63" t="s">
        <v>1595</v>
      </c>
      <c r="D226" s="309"/>
      <c r="E226" s="91"/>
      <c r="F226"/>
      <c r="G226">
        <f t="shared" si="8"/>
        <v>0</v>
      </c>
      <c r="H226"/>
      <c r="I226" s="395">
        <f t="shared" si="9"/>
        <v>0</v>
      </c>
      <c r="L226" s="266"/>
    </row>
    <row r="227" spans="1:12" s="48" customFormat="1" ht="12.75">
      <c r="A227" s="67">
        <v>1</v>
      </c>
      <c r="B227" s="45" t="s">
        <v>620</v>
      </c>
      <c r="C227" s="63" t="s">
        <v>1595</v>
      </c>
      <c r="D227" s="309"/>
      <c r="E227" s="91"/>
      <c r="F227"/>
      <c r="G227">
        <f t="shared" si="8"/>
        <v>0</v>
      </c>
      <c r="H227"/>
      <c r="I227" s="395">
        <f t="shared" si="9"/>
        <v>0</v>
      </c>
      <c r="L227" s="266"/>
    </row>
    <row r="228" spans="1:12" s="48" customFormat="1" ht="12.75">
      <c r="A228" s="67">
        <v>1</v>
      </c>
      <c r="B228" s="45" t="s">
        <v>621</v>
      </c>
      <c r="C228" s="63" t="s">
        <v>1595</v>
      </c>
      <c r="D228" s="309"/>
      <c r="E228" s="91"/>
      <c r="F228"/>
      <c r="G228">
        <f t="shared" si="8"/>
        <v>0</v>
      </c>
      <c r="H228"/>
      <c r="I228" s="395">
        <f t="shared" si="9"/>
        <v>0</v>
      </c>
      <c r="L228" s="266"/>
    </row>
    <row r="229" spans="1:12" s="48" customFormat="1" ht="12.75">
      <c r="A229" s="67">
        <v>1</v>
      </c>
      <c r="B229" s="45" t="s">
        <v>622</v>
      </c>
      <c r="C229" s="63" t="s">
        <v>1595</v>
      </c>
      <c r="D229" s="309"/>
      <c r="E229" s="91"/>
      <c r="F229"/>
      <c r="G229">
        <f t="shared" si="8"/>
        <v>0</v>
      </c>
      <c r="H229"/>
      <c r="I229" s="395">
        <f t="shared" si="9"/>
        <v>0</v>
      </c>
      <c r="L229" s="266"/>
    </row>
    <row r="230" spans="1:12" s="48" customFormat="1" ht="12.75">
      <c r="A230" s="67">
        <v>1</v>
      </c>
      <c r="B230" s="45" t="s">
        <v>623</v>
      </c>
      <c r="C230" s="63" t="s">
        <v>1615</v>
      </c>
      <c r="D230" s="309"/>
      <c r="E230" s="91"/>
      <c r="F230"/>
      <c r="G230">
        <f t="shared" si="8"/>
        <v>0</v>
      </c>
      <c r="H230"/>
      <c r="I230" s="395">
        <f t="shared" si="9"/>
        <v>0</v>
      </c>
      <c r="L230" s="266"/>
    </row>
    <row r="231" spans="1:12" s="48" customFormat="1" ht="12.75">
      <c r="A231" s="67">
        <v>1</v>
      </c>
      <c r="B231" s="45" t="s">
        <v>624</v>
      </c>
      <c r="C231" s="63" t="s">
        <v>1595</v>
      </c>
      <c r="D231" s="309"/>
      <c r="E231" s="91"/>
      <c r="F231"/>
      <c r="G231">
        <f t="shared" si="8"/>
        <v>0</v>
      </c>
      <c r="H231"/>
      <c r="I231" s="395">
        <f t="shared" si="9"/>
        <v>0</v>
      </c>
      <c r="L231" s="266"/>
    </row>
    <row r="232" spans="1:12" s="48" customFormat="1" ht="12.75">
      <c r="A232" s="67">
        <v>1</v>
      </c>
      <c r="B232" s="45" t="s">
        <v>625</v>
      </c>
      <c r="C232" s="63" t="s">
        <v>1595</v>
      </c>
      <c r="D232" s="309"/>
      <c r="E232" s="91"/>
      <c r="F232"/>
      <c r="G232">
        <f t="shared" si="8"/>
        <v>0</v>
      </c>
      <c r="H232"/>
      <c r="I232" s="395">
        <f t="shared" si="9"/>
        <v>0</v>
      </c>
      <c r="L232" s="266"/>
    </row>
    <row r="233" spans="1:12" s="48" customFormat="1" ht="12.75">
      <c r="A233" s="67">
        <v>1</v>
      </c>
      <c r="B233" s="45" t="s">
        <v>626</v>
      </c>
      <c r="C233" s="63" t="s">
        <v>1595</v>
      </c>
      <c r="D233" s="309"/>
      <c r="E233" s="91"/>
      <c r="F233"/>
      <c r="G233">
        <f t="shared" si="8"/>
        <v>0</v>
      </c>
      <c r="H233"/>
      <c r="I233" s="395">
        <f t="shared" si="9"/>
        <v>0</v>
      </c>
      <c r="L233" s="266"/>
    </row>
    <row r="234" spans="1:12" s="48" customFormat="1" ht="13.5" thickBot="1">
      <c r="A234" s="68">
        <v>1</v>
      </c>
      <c r="B234" s="60" t="s">
        <v>627</v>
      </c>
      <c r="C234" s="77" t="s">
        <v>1595</v>
      </c>
      <c r="D234" s="310"/>
      <c r="E234" s="306"/>
      <c r="F234"/>
      <c r="G234">
        <f t="shared" si="8"/>
        <v>0</v>
      </c>
      <c r="H234"/>
      <c r="I234" s="395">
        <f t="shared" si="9"/>
        <v>0</v>
      </c>
      <c r="L234" s="266"/>
    </row>
    <row r="235" spans="1:12" s="48" customFormat="1" ht="13.5" thickBot="1">
      <c r="A235" s="550" t="s">
        <v>628</v>
      </c>
      <c r="B235" s="551"/>
      <c r="C235" s="551"/>
      <c r="D235" s="551"/>
      <c r="E235" s="552"/>
      <c r="F235"/>
      <c r="G235"/>
      <c r="H235"/>
      <c r="I235" s="395"/>
      <c r="L235" s="266"/>
    </row>
    <row r="236" spans="1:12" s="48" customFormat="1" ht="12.75">
      <c r="A236" s="295" t="s">
        <v>209</v>
      </c>
      <c r="B236" s="296" t="s">
        <v>26</v>
      </c>
      <c r="C236" s="296" t="s">
        <v>28</v>
      </c>
      <c r="D236" s="296" t="s">
        <v>1318</v>
      </c>
      <c r="E236" s="297" t="s">
        <v>30</v>
      </c>
      <c r="F236"/>
      <c r="G236"/>
      <c r="H236"/>
      <c r="I236" s="395"/>
      <c r="L236" s="266"/>
    </row>
    <row r="237" spans="1:12" s="48" customFormat="1" ht="12.75">
      <c r="A237" s="67">
        <v>1</v>
      </c>
      <c r="B237" s="44" t="s">
        <v>629</v>
      </c>
      <c r="C237" s="63" t="s">
        <v>1595</v>
      </c>
      <c r="D237" s="309"/>
      <c r="E237" s="91"/>
      <c r="F237"/>
      <c r="G237">
        <f t="shared" si="8"/>
        <v>0</v>
      </c>
      <c r="H237"/>
      <c r="I237" s="395">
        <f t="shared" si="9"/>
        <v>0</v>
      </c>
      <c r="L237" s="266"/>
    </row>
    <row r="238" spans="1:12" s="48" customFormat="1" ht="12.75">
      <c r="A238" s="67">
        <v>1</v>
      </c>
      <c r="B238" s="44" t="s">
        <v>630</v>
      </c>
      <c r="C238" s="63" t="s">
        <v>1595</v>
      </c>
      <c r="D238" s="309"/>
      <c r="E238" s="91"/>
      <c r="F238"/>
      <c r="G238">
        <f t="shared" si="8"/>
        <v>0</v>
      </c>
      <c r="H238"/>
      <c r="I238" s="395">
        <f t="shared" si="9"/>
        <v>0</v>
      </c>
      <c r="L238" s="266"/>
    </row>
    <row r="239" spans="1:12" s="48" customFormat="1" ht="12.75">
      <c r="A239" s="67">
        <v>1</v>
      </c>
      <c r="B239" s="44" t="s">
        <v>631</v>
      </c>
      <c r="C239" s="63" t="s">
        <v>1595</v>
      </c>
      <c r="D239" s="309"/>
      <c r="E239" s="91"/>
      <c r="F239"/>
      <c r="G239">
        <f t="shared" si="8"/>
        <v>0</v>
      </c>
      <c r="H239"/>
      <c r="I239" s="395">
        <f t="shared" si="9"/>
        <v>0</v>
      </c>
      <c r="L239" s="266"/>
    </row>
    <row r="240" spans="1:12" s="48" customFormat="1" ht="12.75">
      <c r="A240" s="67">
        <v>1</v>
      </c>
      <c r="B240" s="44" t="s">
        <v>632</v>
      </c>
      <c r="C240" s="63" t="s">
        <v>1595</v>
      </c>
      <c r="D240" s="309"/>
      <c r="E240" s="91"/>
      <c r="F240"/>
      <c r="G240">
        <f t="shared" si="8"/>
        <v>0</v>
      </c>
      <c r="H240"/>
      <c r="I240" s="395">
        <f t="shared" si="9"/>
        <v>0</v>
      </c>
      <c r="L240" s="266"/>
    </row>
    <row r="241" spans="1:12" s="48" customFormat="1" ht="12.75">
      <c r="A241" s="67">
        <v>1</v>
      </c>
      <c r="B241" s="44" t="s">
        <v>633</v>
      </c>
      <c r="C241" s="63" t="s">
        <v>1595</v>
      </c>
      <c r="D241" s="309"/>
      <c r="E241" s="91"/>
      <c r="F241"/>
      <c r="G241">
        <f t="shared" si="8"/>
        <v>0</v>
      </c>
      <c r="H241"/>
      <c r="I241" s="395">
        <f t="shared" si="9"/>
        <v>0</v>
      </c>
      <c r="L241" s="266"/>
    </row>
    <row r="242" spans="1:12" s="48" customFormat="1" ht="12.75">
      <c r="A242" s="67">
        <v>1</v>
      </c>
      <c r="B242" s="44" t="s">
        <v>634</v>
      </c>
      <c r="C242" s="63" t="s">
        <v>1595</v>
      </c>
      <c r="D242" s="309"/>
      <c r="E242" s="91"/>
      <c r="F242"/>
      <c r="G242">
        <f t="shared" si="8"/>
        <v>0</v>
      </c>
      <c r="H242"/>
      <c r="I242" s="395">
        <f t="shared" si="9"/>
        <v>0</v>
      </c>
      <c r="L242" s="266"/>
    </row>
    <row r="243" spans="1:12" s="48" customFormat="1" ht="12.75">
      <c r="A243" s="67">
        <v>1</v>
      </c>
      <c r="B243" s="44" t="s">
        <v>635</v>
      </c>
      <c r="C243" s="63" t="s">
        <v>1595</v>
      </c>
      <c r="D243" s="309"/>
      <c r="E243" s="91"/>
      <c r="F243"/>
      <c r="G243">
        <f t="shared" si="8"/>
        <v>0</v>
      </c>
      <c r="H243"/>
      <c r="I243" s="395">
        <f t="shared" si="9"/>
        <v>0</v>
      </c>
      <c r="L243" s="266"/>
    </row>
    <row r="244" spans="1:12" s="48" customFormat="1" ht="12.75">
      <c r="A244" s="67">
        <v>1</v>
      </c>
      <c r="B244" s="44" t="s">
        <v>636</v>
      </c>
      <c r="C244" s="63" t="s">
        <v>1595</v>
      </c>
      <c r="D244" s="309"/>
      <c r="E244" s="91"/>
      <c r="F244"/>
      <c r="G244">
        <f t="shared" si="8"/>
        <v>0</v>
      </c>
      <c r="H244"/>
      <c r="I244" s="395">
        <f t="shared" si="9"/>
        <v>0</v>
      </c>
      <c r="L244" s="266"/>
    </row>
    <row r="245" spans="1:12" s="48" customFormat="1" ht="12.75">
      <c r="A245" s="67">
        <v>1</v>
      </c>
      <c r="B245" s="44" t="s">
        <v>637</v>
      </c>
      <c r="C245" s="63" t="s">
        <v>1595</v>
      </c>
      <c r="D245" s="309"/>
      <c r="E245" s="91"/>
      <c r="F245"/>
      <c r="G245">
        <f t="shared" si="8"/>
        <v>0</v>
      </c>
      <c r="H245"/>
      <c r="I245" s="395">
        <f t="shared" si="9"/>
        <v>0</v>
      </c>
      <c r="L245" s="266"/>
    </row>
    <row r="246" spans="1:12" s="48" customFormat="1" ht="12.75">
      <c r="A246" s="67">
        <v>1</v>
      </c>
      <c r="B246" s="44" t="s">
        <v>638</v>
      </c>
      <c r="C246" s="63" t="s">
        <v>1595</v>
      </c>
      <c r="D246" s="309"/>
      <c r="E246" s="91"/>
      <c r="F246"/>
      <c r="G246">
        <f t="shared" si="8"/>
        <v>0</v>
      </c>
      <c r="H246"/>
      <c r="I246" s="395">
        <f t="shared" si="9"/>
        <v>0</v>
      </c>
      <c r="L246" s="266"/>
    </row>
    <row r="247" spans="1:12" s="48" customFormat="1" ht="12.75">
      <c r="A247" s="67">
        <v>1</v>
      </c>
      <c r="B247" s="44" t="s">
        <v>639</v>
      </c>
      <c r="C247" s="63" t="s">
        <v>1595</v>
      </c>
      <c r="D247" s="309"/>
      <c r="E247" s="91"/>
      <c r="F247"/>
      <c r="G247">
        <f t="shared" si="8"/>
        <v>0</v>
      </c>
      <c r="H247"/>
      <c r="I247" s="395">
        <f t="shared" si="9"/>
        <v>0</v>
      </c>
      <c r="L247" s="266"/>
    </row>
    <row r="248" spans="1:12" s="48" customFormat="1" ht="13.5" thickBot="1">
      <c r="A248" s="68">
        <v>1</v>
      </c>
      <c r="B248" s="60" t="s">
        <v>640</v>
      </c>
      <c r="C248" s="77" t="s">
        <v>1595</v>
      </c>
      <c r="D248" s="310"/>
      <c r="E248" s="306"/>
      <c r="F248"/>
      <c r="G248">
        <f t="shared" si="8"/>
        <v>0</v>
      </c>
      <c r="H248"/>
      <c r="I248" s="395">
        <f t="shared" si="9"/>
        <v>0</v>
      </c>
      <c r="L248" s="266"/>
    </row>
    <row r="249" spans="1:12" s="48" customFormat="1" ht="13.5" thickBot="1">
      <c r="A249" s="550" t="s">
        <v>641</v>
      </c>
      <c r="B249" s="551"/>
      <c r="C249" s="551"/>
      <c r="D249" s="551"/>
      <c r="E249" s="552"/>
      <c r="F249"/>
      <c r="G249"/>
      <c r="H249"/>
      <c r="I249" s="395"/>
      <c r="L249" s="266"/>
    </row>
    <row r="250" spans="1:12" s="48" customFormat="1" ht="12.75">
      <c r="A250" s="295" t="s">
        <v>209</v>
      </c>
      <c r="B250" s="296" t="s">
        <v>26</v>
      </c>
      <c r="C250" s="296" t="s">
        <v>28</v>
      </c>
      <c r="D250" s="296" t="s">
        <v>1318</v>
      </c>
      <c r="E250" s="297" t="s">
        <v>30</v>
      </c>
      <c r="F250"/>
      <c r="G250"/>
      <c r="H250"/>
      <c r="I250" s="395"/>
      <c r="L250" s="266"/>
    </row>
    <row r="251" spans="1:12" s="48" customFormat="1" ht="12.75">
      <c r="A251" s="67">
        <v>1</v>
      </c>
      <c r="B251" s="288" t="s">
        <v>642</v>
      </c>
      <c r="C251" s="63" t="s">
        <v>111</v>
      </c>
      <c r="D251" s="309"/>
      <c r="E251" s="91"/>
      <c r="F251"/>
      <c r="G251">
        <f t="shared" si="8"/>
        <v>0</v>
      </c>
      <c r="H251"/>
      <c r="I251" s="395">
        <f t="shared" si="9"/>
        <v>0</v>
      </c>
      <c r="L251" s="266"/>
    </row>
    <row r="252" spans="1:12" s="48" customFormat="1" ht="12.75">
      <c r="A252" s="67">
        <v>1</v>
      </c>
      <c r="B252" s="65" t="s">
        <v>643</v>
      </c>
      <c r="C252" s="63" t="s">
        <v>111</v>
      </c>
      <c r="D252" s="309"/>
      <c r="E252" s="91"/>
      <c r="F252"/>
      <c r="G252">
        <f t="shared" si="8"/>
        <v>0</v>
      </c>
      <c r="H252"/>
      <c r="I252" s="395">
        <f t="shared" si="9"/>
        <v>0</v>
      </c>
      <c r="L252" s="266"/>
    </row>
    <row r="253" spans="1:12" s="48" customFormat="1" ht="12.75">
      <c r="A253" s="67">
        <v>1</v>
      </c>
      <c r="B253" s="65" t="s">
        <v>644</v>
      </c>
      <c r="C253" s="63" t="s">
        <v>111</v>
      </c>
      <c r="D253" s="309"/>
      <c r="E253" s="91"/>
      <c r="F253"/>
      <c r="G253">
        <f t="shared" si="8"/>
        <v>0</v>
      </c>
      <c r="H253"/>
      <c r="I253" s="395">
        <f t="shared" si="9"/>
        <v>0</v>
      </c>
      <c r="L253" s="266"/>
    </row>
    <row r="254" spans="1:12" s="48" customFormat="1" ht="12.75">
      <c r="A254" s="67">
        <v>1</v>
      </c>
      <c r="B254" s="65" t="s">
        <v>645</v>
      </c>
      <c r="C254" s="63" t="s">
        <v>111</v>
      </c>
      <c r="D254" s="309"/>
      <c r="E254" s="91"/>
      <c r="F254"/>
      <c r="G254">
        <f t="shared" si="8"/>
        <v>0</v>
      </c>
      <c r="H254"/>
      <c r="I254" s="395">
        <f t="shared" si="9"/>
        <v>0</v>
      </c>
      <c r="L254" s="266"/>
    </row>
    <row r="255" spans="1:12" s="48" customFormat="1" ht="12.75">
      <c r="A255" s="67">
        <v>1</v>
      </c>
      <c r="B255" s="65" t="s">
        <v>646</v>
      </c>
      <c r="C255" s="63" t="s">
        <v>111</v>
      </c>
      <c r="D255" s="309"/>
      <c r="E255" s="91"/>
      <c r="F255"/>
      <c r="G255">
        <f t="shared" si="8"/>
        <v>0</v>
      </c>
      <c r="H255"/>
      <c r="I255" s="395">
        <f t="shared" si="9"/>
        <v>0</v>
      </c>
      <c r="L255" s="266"/>
    </row>
    <row r="256" spans="1:12" s="48" customFormat="1" ht="12.75">
      <c r="A256" s="67">
        <v>1</v>
      </c>
      <c r="B256" s="65" t="s">
        <v>647</v>
      </c>
      <c r="C256" s="63" t="s">
        <v>111</v>
      </c>
      <c r="D256" s="309"/>
      <c r="E256" s="91"/>
      <c r="F256"/>
      <c r="G256">
        <f t="shared" si="8"/>
        <v>0</v>
      </c>
      <c r="H256"/>
      <c r="I256" s="395">
        <f t="shared" si="9"/>
        <v>0</v>
      </c>
      <c r="L256" s="266"/>
    </row>
    <row r="257" spans="1:12" s="48" customFormat="1" ht="12.75">
      <c r="A257" s="67">
        <v>1</v>
      </c>
      <c r="B257" s="65" t="s">
        <v>648</v>
      </c>
      <c r="C257" s="63" t="s">
        <v>111</v>
      </c>
      <c r="D257" s="309"/>
      <c r="E257" s="91"/>
      <c r="F257"/>
      <c r="G257">
        <f t="shared" si="8"/>
        <v>0</v>
      </c>
      <c r="H257"/>
      <c r="I257" s="395">
        <f t="shared" si="9"/>
        <v>0</v>
      </c>
      <c r="L257" s="266"/>
    </row>
    <row r="258" spans="1:12" s="48" customFormat="1" ht="12.75">
      <c r="A258" s="67">
        <v>1</v>
      </c>
      <c r="B258" s="44" t="s">
        <v>649</v>
      </c>
      <c r="C258" s="63" t="s">
        <v>111</v>
      </c>
      <c r="D258" s="309"/>
      <c r="E258" s="91"/>
      <c r="F258"/>
      <c r="G258">
        <f t="shared" si="8"/>
        <v>0</v>
      </c>
      <c r="H258"/>
      <c r="I258" s="395">
        <f t="shared" si="9"/>
        <v>0</v>
      </c>
      <c r="L258" s="266"/>
    </row>
    <row r="259" spans="1:12" s="48" customFormat="1" ht="12.75">
      <c r="A259" s="67">
        <v>1</v>
      </c>
      <c r="B259" s="44" t="s">
        <v>650</v>
      </c>
      <c r="C259" s="63" t="s">
        <v>111</v>
      </c>
      <c r="D259" s="309"/>
      <c r="E259" s="91"/>
      <c r="F259"/>
      <c r="G259">
        <f t="shared" si="8"/>
        <v>0</v>
      </c>
      <c r="H259"/>
      <c r="I259" s="395">
        <f t="shared" si="9"/>
        <v>0</v>
      </c>
      <c r="L259" s="266"/>
    </row>
    <row r="260" spans="1:12" s="48" customFormat="1" ht="12.75">
      <c r="A260" s="67">
        <v>1</v>
      </c>
      <c r="B260" s="44" t="s">
        <v>651</v>
      </c>
      <c r="C260" s="63" t="s">
        <v>111</v>
      </c>
      <c r="D260" s="309"/>
      <c r="E260" s="91"/>
      <c r="F260"/>
      <c r="G260">
        <f t="shared" si="8"/>
        <v>0</v>
      </c>
      <c r="H260"/>
      <c r="I260" s="395">
        <f t="shared" si="9"/>
        <v>0</v>
      </c>
      <c r="L260" s="266"/>
    </row>
    <row r="261" spans="1:12" s="48" customFormat="1" ht="12.75">
      <c r="A261" s="67">
        <v>1</v>
      </c>
      <c r="B261" s="44" t="s">
        <v>652</v>
      </c>
      <c r="C261" s="63" t="s">
        <v>111</v>
      </c>
      <c r="D261" s="309"/>
      <c r="E261" s="91"/>
      <c r="F261"/>
      <c r="G261">
        <f t="shared" si="8"/>
        <v>0</v>
      </c>
      <c r="H261"/>
      <c r="I261" s="395">
        <f t="shared" si="9"/>
        <v>0</v>
      </c>
      <c r="L261" s="266"/>
    </row>
    <row r="262" spans="1:12" s="48" customFormat="1" ht="12.75">
      <c r="A262" s="67">
        <v>1</v>
      </c>
      <c r="B262" s="288" t="s">
        <v>653</v>
      </c>
      <c r="C262" s="63" t="s">
        <v>111</v>
      </c>
      <c r="D262" s="309"/>
      <c r="E262" s="91"/>
      <c r="F262"/>
      <c r="G262">
        <f t="shared" si="8"/>
        <v>0</v>
      </c>
      <c r="H262"/>
      <c r="I262" s="395">
        <f t="shared" si="9"/>
        <v>0</v>
      </c>
      <c r="L262" s="266"/>
    </row>
    <row r="263" spans="1:12" s="48" customFormat="1" ht="12.75">
      <c r="A263" s="67">
        <v>1</v>
      </c>
      <c r="B263" s="288" t="s">
        <v>654</v>
      </c>
      <c r="C263" s="63" t="s">
        <v>111</v>
      </c>
      <c r="D263" s="309"/>
      <c r="E263" s="91"/>
      <c r="F263"/>
      <c r="G263">
        <f t="shared" si="8"/>
        <v>0</v>
      </c>
      <c r="H263"/>
      <c r="I263" s="395">
        <f t="shared" si="9"/>
        <v>0</v>
      </c>
      <c r="L263" s="266"/>
    </row>
    <row r="264" spans="1:12" s="48" customFormat="1" ht="12.75">
      <c r="A264" s="67">
        <v>1</v>
      </c>
      <c r="B264" s="44" t="s">
        <v>655</v>
      </c>
      <c r="C264" s="63" t="s">
        <v>111</v>
      </c>
      <c r="D264" s="309"/>
      <c r="E264" s="91"/>
      <c r="F264"/>
      <c r="G264">
        <f t="shared" si="8"/>
        <v>0</v>
      </c>
      <c r="H264"/>
      <c r="I264" s="395">
        <f t="shared" si="9"/>
        <v>0</v>
      </c>
      <c r="L264" s="266"/>
    </row>
    <row r="265" spans="1:12" s="48" customFormat="1" ht="12.75">
      <c r="A265" s="67">
        <v>1</v>
      </c>
      <c r="B265" s="44" t="s">
        <v>656</v>
      </c>
      <c r="C265" s="63" t="s">
        <v>1595</v>
      </c>
      <c r="D265" s="309"/>
      <c r="E265" s="91"/>
      <c r="F265"/>
      <c r="G265">
        <f t="shared" si="8"/>
        <v>0</v>
      </c>
      <c r="H265"/>
      <c r="I265" s="395">
        <f t="shared" si="9"/>
        <v>0</v>
      </c>
      <c r="L265" s="266"/>
    </row>
    <row r="266" spans="1:12" s="48" customFormat="1" ht="12.75">
      <c r="A266" s="67">
        <v>1</v>
      </c>
      <c r="B266" s="44" t="s">
        <v>657</v>
      </c>
      <c r="C266" s="63" t="s">
        <v>111</v>
      </c>
      <c r="D266" s="309"/>
      <c r="E266" s="91"/>
      <c r="F266"/>
      <c r="G266">
        <f t="shared" si="8"/>
        <v>0</v>
      </c>
      <c r="H266"/>
      <c r="I266" s="395">
        <f t="shared" si="9"/>
        <v>0</v>
      </c>
      <c r="L266" s="266"/>
    </row>
    <row r="267" spans="1:12" s="48" customFormat="1" ht="12.75">
      <c r="A267" s="67">
        <v>1</v>
      </c>
      <c r="B267" s="44" t="s">
        <v>658</v>
      </c>
      <c r="C267" s="63" t="s">
        <v>1595</v>
      </c>
      <c r="D267" s="309"/>
      <c r="E267" s="91"/>
      <c r="F267"/>
      <c r="G267">
        <f t="shared" si="8"/>
        <v>0</v>
      </c>
      <c r="H267"/>
      <c r="I267" s="395">
        <f t="shared" si="9"/>
        <v>0</v>
      </c>
      <c r="L267" s="266"/>
    </row>
    <row r="268" spans="1:12" s="48" customFormat="1" ht="12.75">
      <c r="A268" s="67">
        <v>1</v>
      </c>
      <c r="B268" s="44" t="s">
        <v>659</v>
      </c>
      <c r="C268" s="63" t="s">
        <v>111</v>
      </c>
      <c r="D268" s="309"/>
      <c r="E268" s="91"/>
      <c r="F268"/>
      <c r="G268">
        <f t="shared" si="8"/>
        <v>0</v>
      </c>
      <c r="H268"/>
      <c r="I268" s="395">
        <f t="shared" si="9"/>
        <v>0</v>
      </c>
      <c r="L268" s="266"/>
    </row>
    <row r="269" spans="1:12" s="48" customFormat="1" ht="12.75">
      <c r="A269" s="67">
        <v>1</v>
      </c>
      <c r="B269" s="44" t="s">
        <v>660</v>
      </c>
      <c r="C269" s="63" t="s">
        <v>1595</v>
      </c>
      <c r="D269" s="309"/>
      <c r="E269" s="91"/>
      <c r="F269"/>
      <c r="G269">
        <f t="shared" si="8"/>
        <v>0</v>
      </c>
      <c r="H269"/>
      <c r="I269" s="395">
        <f t="shared" si="9"/>
        <v>0</v>
      </c>
      <c r="L269" s="266"/>
    </row>
    <row r="270" spans="1:12" s="48" customFormat="1" ht="12.75">
      <c r="A270" s="67">
        <v>1</v>
      </c>
      <c r="B270" s="44" t="s">
        <v>661</v>
      </c>
      <c r="C270" s="63" t="s">
        <v>111</v>
      </c>
      <c r="D270" s="309"/>
      <c r="E270" s="91"/>
      <c r="F270"/>
      <c r="G270">
        <f t="shared" si="8"/>
        <v>0</v>
      </c>
      <c r="H270"/>
      <c r="I270" s="395">
        <f t="shared" si="9"/>
        <v>0</v>
      </c>
      <c r="L270" s="266"/>
    </row>
    <row r="271" spans="1:12" s="48" customFormat="1" ht="12.75">
      <c r="A271" s="67">
        <v>1</v>
      </c>
      <c r="B271" s="44" t="s">
        <v>662</v>
      </c>
      <c r="C271" s="63" t="s">
        <v>111</v>
      </c>
      <c r="D271" s="309"/>
      <c r="E271" s="91"/>
      <c r="F271"/>
      <c r="G271">
        <f t="shared" si="8"/>
        <v>0</v>
      </c>
      <c r="H271"/>
      <c r="I271" s="395">
        <f t="shared" si="9"/>
        <v>0</v>
      </c>
      <c r="L271" s="266"/>
    </row>
    <row r="272" spans="1:12" s="48" customFormat="1" ht="12.75">
      <c r="A272" s="67">
        <v>1</v>
      </c>
      <c r="B272" s="44" t="s">
        <v>663</v>
      </c>
      <c r="C272" s="63" t="s">
        <v>111</v>
      </c>
      <c r="D272" s="309"/>
      <c r="E272" s="91"/>
      <c r="F272"/>
      <c r="G272">
        <f t="shared" si="8"/>
        <v>0</v>
      </c>
      <c r="H272"/>
      <c r="I272" s="395">
        <f t="shared" si="9"/>
        <v>0</v>
      </c>
      <c r="L272" s="266"/>
    </row>
    <row r="273" spans="1:12" s="48" customFormat="1" ht="12.75">
      <c r="A273" s="67">
        <v>1</v>
      </c>
      <c r="B273" s="44" t="s">
        <v>664</v>
      </c>
      <c r="C273" s="63" t="s">
        <v>111</v>
      </c>
      <c r="D273" s="309"/>
      <c r="E273" s="91"/>
      <c r="F273"/>
      <c r="G273">
        <f t="shared" si="8"/>
        <v>0</v>
      </c>
      <c r="H273"/>
      <c r="I273" s="395">
        <f t="shared" si="9"/>
        <v>0</v>
      </c>
      <c r="L273" s="266"/>
    </row>
    <row r="274" spans="1:12" s="48" customFormat="1" ht="12.75">
      <c r="A274" s="67">
        <v>1</v>
      </c>
      <c r="B274" s="44" t="s">
        <v>665</v>
      </c>
      <c r="C274" s="63" t="s">
        <v>111</v>
      </c>
      <c r="D274" s="309"/>
      <c r="E274" s="91"/>
      <c r="F274"/>
      <c r="G274">
        <f t="shared" si="8"/>
        <v>0</v>
      </c>
      <c r="H274"/>
      <c r="I274" s="395">
        <f t="shared" si="9"/>
        <v>0</v>
      </c>
      <c r="L274" s="266"/>
    </row>
    <row r="275" spans="1:12" s="48" customFormat="1" ht="12.75">
      <c r="A275" s="67">
        <v>1</v>
      </c>
      <c r="B275" s="44" t="s">
        <v>666</v>
      </c>
      <c r="C275" s="63" t="s">
        <v>111</v>
      </c>
      <c r="D275" s="309"/>
      <c r="E275" s="91"/>
      <c r="F275"/>
      <c r="G275">
        <f t="shared" si="8"/>
        <v>0</v>
      </c>
      <c r="H275"/>
      <c r="I275" s="395">
        <f t="shared" si="9"/>
        <v>0</v>
      </c>
      <c r="L275" s="266"/>
    </row>
    <row r="276" spans="1:12" s="48" customFormat="1" ht="12.75">
      <c r="A276" s="67">
        <v>1</v>
      </c>
      <c r="B276" s="44" t="s">
        <v>667</v>
      </c>
      <c r="C276" s="63" t="s">
        <v>111</v>
      </c>
      <c r="D276" s="309"/>
      <c r="E276" s="91"/>
      <c r="F276"/>
      <c r="G276">
        <f t="shared" si="8"/>
        <v>0</v>
      </c>
      <c r="H276"/>
      <c r="I276" s="395">
        <f t="shared" si="9"/>
        <v>0</v>
      </c>
      <c r="L276" s="266"/>
    </row>
    <row r="277" spans="1:12" s="48" customFormat="1" ht="12.75">
      <c r="A277" s="67">
        <v>1</v>
      </c>
      <c r="B277" s="65" t="s">
        <v>668</v>
      </c>
      <c r="C277" s="63" t="s">
        <v>111</v>
      </c>
      <c r="D277" s="309"/>
      <c r="E277" s="91"/>
      <c r="F277"/>
      <c r="G277">
        <f t="shared" si="8"/>
        <v>0</v>
      </c>
      <c r="H277"/>
      <c r="I277" s="395">
        <f t="shared" si="9"/>
        <v>0</v>
      </c>
      <c r="L277" s="266"/>
    </row>
    <row r="278" spans="1:12" s="48" customFormat="1" ht="12.75">
      <c r="A278" s="67">
        <v>1</v>
      </c>
      <c r="B278" s="65" t="s">
        <v>669</v>
      </c>
      <c r="C278" s="63" t="s">
        <v>111</v>
      </c>
      <c r="D278" s="309"/>
      <c r="E278" s="91"/>
      <c r="F278"/>
      <c r="G278">
        <f t="shared" si="8"/>
        <v>0</v>
      </c>
      <c r="H278"/>
      <c r="I278" s="395">
        <f t="shared" si="9"/>
        <v>0</v>
      </c>
      <c r="L278" s="266"/>
    </row>
    <row r="279" spans="1:12" s="48" customFormat="1" ht="12.75">
      <c r="A279" s="67">
        <v>1</v>
      </c>
      <c r="B279" s="44" t="s">
        <v>670</v>
      </c>
      <c r="C279" s="63" t="s">
        <v>111</v>
      </c>
      <c r="D279" s="309"/>
      <c r="E279" s="91"/>
      <c r="F279"/>
      <c r="G279">
        <f t="shared" si="8"/>
        <v>0</v>
      </c>
      <c r="H279"/>
      <c r="I279" s="395">
        <f t="shared" si="9"/>
        <v>0</v>
      </c>
      <c r="L279" s="266"/>
    </row>
    <row r="280" spans="1:12" s="48" customFormat="1" ht="12.75">
      <c r="A280" s="67">
        <v>1</v>
      </c>
      <c r="B280" s="65" t="s">
        <v>671</v>
      </c>
      <c r="C280" s="63" t="s">
        <v>111</v>
      </c>
      <c r="D280" s="309"/>
      <c r="E280" s="91"/>
      <c r="F280"/>
      <c r="G280">
        <f t="shared" si="8"/>
        <v>0</v>
      </c>
      <c r="H280"/>
      <c r="I280" s="395">
        <f t="shared" si="9"/>
        <v>0</v>
      </c>
      <c r="L280" s="266"/>
    </row>
    <row r="281" spans="1:12" s="48" customFormat="1" ht="12.75">
      <c r="A281" s="67">
        <v>1</v>
      </c>
      <c r="B281" s="65" t="s">
        <v>672</v>
      </c>
      <c r="C281" s="63" t="s">
        <v>111</v>
      </c>
      <c r="D281" s="309"/>
      <c r="E281" s="91"/>
      <c r="F281"/>
      <c r="G281">
        <f t="shared" si="8"/>
        <v>0</v>
      </c>
      <c r="H281"/>
      <c r="I281" s="395">
        <f t="shared" si="9"/>
        <v>0</v>
      </c>
      <c r="L281" s="266"/>
    </row>
    <row r="282" spans="1:12" s="48" customFormat="1" ht="12.75">
      <c r="A282" s="67">
        <v>1</v>
      </c>
      <c r="B282" s="65" t="s">
        <v>673</v>
      </c>
      <c r="C282" s="63" t="s">
        <v>111</v>
      </c>
      <c r="D282" s="309"/>
      <c r="E282" s="91"/>
      <c r="F282"/>
      <c r="G282">
        <f t="shared" si="8"/>
        <v>0</v>
      </c>
      <c r="H282"/>
      <c r="I282" s="395">
        <f t="shared" si="9"/>
        <v>0</v>
      </c>
      <c r="L282" s="266"/>
    </row>
    <row r="283" spans="1:12" s="48" customFormat="1" ht="12.75">
      <c r="A283" s="67">
        <v>1</v>
      </c>
      <c r="B283" s="65" t="s">
        <v>674</v>
      </c>
      <c r="C283" s="63" t="s">
        <v>111</v>
      </c>
      <c r="D283" s="309"/>
      <c r="E283" s="91"/>
      <c r="F283"/>
      <c r="G283">
        <f t="shared" si="8"/>
        <v>0</v>
      </c>
      <c r="H283"/>
      <c r="I283" s="395">
        <f t="shared" si="9"/>
        <v>0</v>
      </c>
      <c r="L283" s="266"/>
    </row>
    <row r="284" spans="1:12" s="48" customFormat="1" ht="13.5" thickBot="1">
      <c r="A284" s="68">
        <v>1</v>
      </c>
      <c r="B284" s="71" t="s">
        <v>675</v>
      </c>
      <c r="C284" s="77" t="s">
        <v>111</v>
      </c>
      <c r="D284" s="310"/>
      <c r="E284" s="306"/>
      <c r="F284"/>
      <c r="G284">
        <f t="shared" si="8"/>
        <v>0</v>
      </c>
      <c r="H284"/>
      <c r="I284" s="395">
        <f t="shared" si="9"/>
        <v>0</v>
      </c>
      <c r="L284" s="266"/>
    </row>
    <row r="285" spans="1:12" s="48" customFormat="1" ht="13.5" thickBot="1">
      <c r="A285" s="550" t="s">
        <v>676</v>
      </c>
      <c r="B285" s="551"/>
      <c r="C285" s="551"/>
      <c r="D285" s="551"/>
      <c r="E285" s="552"/>
      <c r="F285"/>
      <c r="G285"/>
      <c r="H285"/>
      <c r="I285" s="395"/>
      <c r="L285" s="266"/>
    </row>
    <row r="286" spans="1:12" s="48" customFormat="1" ht="12.75">
      <c r="A286" s="295" t="s">
        <v>209</v>
      </c>
      <c r="B286" s="296" t="s">
        <v>26</v>
      </c>
      <c r="C286" s="296" t="s">
        <v>28</v>
      </c>
      <c r="D286" s="296" t="s">
        <v>1318</v>
      </c>
      <c r="E286" s="297" t="s">
        <v>30</v>
      </c>
      <c r="F286"/>
      <c r="G286"/>
      <c r="H286"/>
      <c r="I286" s="395"/>
      <c r="L286" s="266"/>
    </row>
    <row r="287" spans="1:12" s="48" customFormat="1" ht="12.75">
      <c r="A287" s="67">
        <v>1</v>
      </c>
      <c r="B287" s="44" t="s">
        <v>677</v>
      </c>
      <c r="C287" s="63" t="s">
        <v>1606</v>
      </c>
      <c r="D287" s="309"/>
      <c r="E287" s="91"/>
      <c r="F287"/>
      <c r="G287">
        <f t="shared" si="8"/>
        <v>0</v>
      </c>
      <c r="H287"/>
      <c r="I287" s="395">
        <f t="shared" si="9"/>
        <v>0</v>
      </c>
      <c r="L287" s="266"/>
    </row>
    <row r="288" spans="1:12" s="48" customFormat="1" ht="12.75">
      <c r="A288" s="67">
        <v>1</v>
      </c>
      <c r="B288" s="44" t="s">
        <v>678</v>
      </c>
      <c r="C288" s="63" t="s">
        <v>1606</v>
      </c>
      <c r="D288" s="309"/>
      <c r="E288" s="91"/>
      <c r="F288"/>
      <c r="G288">
        <f t="shared" si="8"/>
        <v>0</v>
      </c>
      <c r="H288"/>
      <c r="I288" s="395">
        <f t="shared" si="9"/>
        <v>0</v>
      </c>
      <c r="L288" s="266"/>
    </row>
    <row r="289" spans="1:12" s="48" customFormat="1" ht="12.75">
      <c r="A289" s="67">
        <v>1</v>
      </c>
      <c r="B289" s="44" t="s">
        <v>679</v>
      </c>
      <c r="C289" s="63" t="s">
        <v>1606</v>
      </c>
      <c r="D289" s="309"/>
      <c r="E289" s="91"/>
      <c r="F289"/>
      <c r="G289">
        <f aca="true" t="shared" si="10" ref="G289:G352">IF(ISBLANK(B289),0,IF(D289=0,0,1))</f>
        <v>0</v>
      </c>
      <c r="H289"/>
      <c r="I289" s="395">
        <f aca="true" t="shared" si="11" ref="I289:I352">D289</f>
        <v>0</v>
      </c>
      <c r="L289" s="266"/>
    </row>
    <row r="290" spans="1:12" s="48" customFormat="1" ht="12.75">
      <c r="A290" s="67">
        <v>1</v>
      </c>
      <c r="B290" s="44" t="s">
        <v>680</v>
      </c>
      <c r="C290" s="63" t="s">
        <v>1606</v>
      </c>
      <c r="D290" s="309"/>
      <c r="E290" s="91"/>
      <c r="F290"/>
      <c r="G290">
        <f t="shared" si="10"/>
        <v>0</v>
      </c>
      <c r="H290"/>
      <c r="I290" s="395">
        <f t="shared" si="11"/>
        <v>0</v>
      </c>
      <c r="L290" s="266"/>
    </row>
    <row r="291" spans="1:12" s="48" customFormat="1" ht="12.75">
      <c r="A291" s="67">
        <v>1</v>
      </c>
      <c r="B291" s="44" t="s">
        <v>681</v>
      </c>
      <c r="C291" s="63" t="s">
        <v>1606</v>
      </c>
      <c r="D291" s="309"/>
      <c r="E291" s="91"/>
      <c r="F291"/>
      <c r="G291">
        <f t="shared" si="10"/>
        <v>0</v>
      </c>
      <c r="H291"/>
      <c r="I291" s="395">
        <f t="shared" si="11"/>
        <v>0</v>
      </c>
      <c r="L291" s="266"/>
    </row>
    <row r="292" spans="1:12" s="48" customFormat="1" ht="12.75">
      <c r="A292" s="67">
        <v>1</v>
      </c>
      <c r="B292" s="44" t="s">
        <v>682</v>
      </c>
      <c r="C292" s="63" t="s">
        <v>1606</v>
      </c>
      <c r="D292" s="309"/>
      <c r="E292" s="91"/>
      <c r="F292"/>
      <c r="G292">
        <f t="shared" si="10"/>
        <v>0</v>
      </c>
      <c r="H292"/>
      <c r="I292" s="395">
        <f t="shared" si="11"/>
        <v>0</v>
      </c>
      <c r="L292" s="266"/>
    </row>
    <row r="293" spans="1:12" s="48" customFormat="1" ht="12.75">
      <c r="A293" s="67">
        <v>1</v>
      </c>
      <c r="B293" s="44" t="s">
        <v>683</v>
      </c>
      <c r="C293" s="63" t="s">
        <v>1606</v>
      </c>
      <c r="D293" s="309"/>
      <c r="E293" s="91"/>
      <c r="F293"/>
      <c r="G293">
        <f t="shared" si="10"/>
        <v>0</v>
      </c>
      <c r="H293"/>
      <c r="I293" s="395">
        <f t="shared" si="11"/>
        <v>0</v>
      </c>
      <c r="L293" s="266"/>
    </row>
    <row r="294" spans="1:12" s="48" customFormat="1" ht="13.5" thickBot="1">
      <c r="A294" s="68">
        <v>1</v>
      </c>
      <c r="B294" s="289" t="s">
        <v>684</v>
      </c>
      <c r="C294" s="77" t="s">
        <v>1605</v>
      </c>
      <c r="D294" s="310"/>
      <c r="E294" s="306"/>
      <c r="F294"/>
      <c r="G294">
        <f t="shared" si="10"/>
        <v>0</v>
      </c>
      <c r="H294"/>
      <c r="I294" s="395">
        <f t="shared" si="11"/>
        <v>0</v>
      </c>
      <c r="L294" s="266"/>
    </row>
    <row r="295" spans="1:12" s="48" customFormat="1" ht="13.5" thickBot="1">
      <c r="A295" s="550" t="s">
        <v>685</v>
      </c>
      <c r="B295" s="551"/>
      <c r="C295" s="551"/>
      <c r="D295" s="551"/>
      <c r="E295" s="552"/>
      <c r="F295"/>
      <c r="G295"/>
      <c r="H295"/>
      <c r="I295" s="395"/>
      <c r="L295" s="266"/>
    </row>
    <row r="296" spans="1:12" s="48" customFormat="1" ht="12.75">
      <c r="A296" s="295" t="s">
        <v>209</v>
      </c>
      <c r="B296" s="296" t="s">
        <v>26</v>
      </c>
      <c r="C296" s="296" t="s">
        <v>28</v>
      </c>
      <c r="D296" s="296" t="s">
        <v>1318</v>
      </c>
      <c r="E296" s="297" t="s">
        <v>30</v>
      </c>
      <c r="F296"/>
      <c r="G296"/>
      <c r="H296"/>
      <c r="I296" s="395"/>
      <c r="L296" s="266"/>
    </row>
    <row r="297" spans="1:12" s="48" customFormat="1" ht="12.75">
      <c r="A297" s="67">
        <v>1</v>
      </c>
      <c r="B297" s="44" t="s">
        <v>686</v>
      </c>
      <c r="C297" s="63" t="s">
        <v>111</v>
      </c>
      <c r="D297" s="309"/>
      <c r="E297" s="91"/>
      <c r="F297"/>
      <c r="G297">
        <f t="shared" si="10"/>
        <v>0</v>
      </c>
      <c r="H297"/>
      <c r="I297" s="395">
        <f t="shared" si="11"/>
        <v>0</v>
      </c>
      <c r="L297" s="266"/>
    </row>
    <row r="298" spans="1:12" s="48" customFormat="1" ht="12.75">
      <c r="A298" s="67">
        <v>1</v>
      </c>
      <c r="B298" s="44" t="s">
        <v>687</v>
      </c>
      <c r="C298" s="63" t="s">
        <v>111</v>
      </c>
      <c r="D298" s="309"/>
      <c r="E298" s="91"/>
      <c r="F298"/>
      <c r="G298">
        <f t="shared" si="10"/>
        <v>0</v>
      </c>
      <c r="H298"/>
      <c r="I298" s="395">
        <f t="shared" si="11"/>
        <v>0</v>
      </c>
      <c r="L298" s="266"/>
    </row>
    <row r="299" spans="1:12" s="48" customFormat="1" ht="12.75">
      <c r="A299" s="67">
        <v>1</v>
      </c>
      <c r="B299" s="288" t="s">
        <v>688</v>
      </c>
      <c r="C299" s="63" t="s">
        <v>111</v>
      </c>
      <c r="D299" s="309"/>
      <c r="E299" s="91"/>
      <c r="F299"/>
      <c r="G299">
        <f t="shared" si="10"/>
        <v>0</v>
      </c>
      <c r="H299"/>
      <c r="I299" s="395">
        <f t="shared" si="11"/>
        <v>0</v>
      </c>
      <c r="L299" s="266"/>
    </row>
    <row r="300" spans="1:12" s="48" customFormat="1" ht="12.75">
      <c r="A300" s="67">
        <v>1</v>
      </c>
      <c r="B300" s="288" t="s">
        <v>689</v>
      </c>
      <c r="C300" s="63" t="s">
        <v>1595</v>
      </c>
      <c r="D300" s="309"/>
      <c r="E300" s="91"/>
      <c r="F300"/>
      <c r="G300">
        <f t="shared" si="10"/>
        <v>0</v>
      </c>
      <c r="H300"/>
      <c r="I300" s="395">
        <f t="shared" si="11"/>
        <v>0</v>
      </c>
      <c r="L300" s="266"/>
    </row>
    <row r="301" spans="1:12" s="48" customFormat="1" ht="12.75">
      <c r="A301" s="67">
        <v>1</v>
      </c>
      <c r="B301" s="288" t="s">
        <v>690</v>
      </c>
      <c r="C301" s="63" t="s">
        <v>1595</v>
      </c>
      <c r="D301" s="309"/>
      <c r="E301" s="91"/>
      <c r="F301"/>
      <c r="G301">
        <f t="shared" si="10"/>
        <v>0</v>
      </c>
      <c r="H301"/>
      <c r="I301" s="395">
        <f t="shared" si="11"/>
        <v>0</v>
      </c>
      <c r="L301" s="266"/>
    </row>
    <row r="302" spans="1:12" s="48" customFormat="1" ht="12.75">
      <c r="A302" s="67">
        <v>1</v>
      </c>
      <c r="B302" s="65" t="s">
        <v>691</v>
      </c>
      <c r="C302" s="63" t="s">
        <v>111</v>
      </c>
      <c r="D302" s="309"/>
      <c r="E302" s="91"/>
      <c r="F302"/>
      <c r="G302">
        <f t="shared" si="10"/>
        <v>0</v>
      </c>
      <c r="H302"/>
      <c r="I302" s="395">
        <f t="shared" si="11"/>
        <v>0</v>
      </c>
      <c r="L302" s="266"/>
    </row>
    <row r="303" spans="1:12" s="48" customFormat="1" ht="12.75">
      <c r="A303" s="67">
        <v>1</v>
      </c>
      <c r="B303" s="65" t="s">
        <v>692</v>
      </c>
      <c r="C303" s="63" t="s">
        <v>111</v>
      </c>
      <c r="D303" s="309"/>
      <c r="E303" s="91"/>
      <c r="F303"/>
      <c r="G303">
        <f t="shared" si="10"/>
        <v>0</v>
      </c>
      <c r="H303"/>
      <c r="I303" s="395">
        <f t="shared" si="11"/>
        <v>0</v>
      </c>
      <c r="L303" s="266"/>
    </row>
    <row r="304" spans="1:12" s="48" customFormat="1" ht="12.75">
      <c r="A304" s="67">
        <v>1</v>
      </c>
      <c r="B304" s="44" t="s">
        <v>693</v>
      </c>
      <c r="C304" s="63" t="s">
        <v>111</v>
      </c>
      <c r="D304" s="309"/>
      <c r="E304" s="91"/>
      <c r="F304"/>
      <c r="G304">
        <f t="shared" si="10"/>
        <v>0</v>
      </c>
      <c r="H304"/>
      <c r="I304" s="395">
        <f t="shared" si="11"/>
        <v>0</v>
      </c>
      <c r="L304" s="266"/>
    </row>
    <row r="305" spans="1:12" s="48" customFormat="1" ht="12.75">
      <c r="A305" s="67">
        <v>1</v>
      </c>
      <c r="B305" s="288" t="s">
        <v>694</v>
      </c>
      <c r="C305" s="63" t="s">
        <v>111</v>
      </c>
      <c r="D305" s="309"/>
      <c r="E305" s="91"/>
      <c r="F305"/>
      <c r="G305">
        <f t="shared" si="10"/>
        <v>0</v>
      </c>
      <c r="H305"/>
      <c r="I305" s="395">
        <f t="shared" si="11"/>
        <v>0</v>
      </c>
      <c r="L305" s="266"/>
    </row>
    <row r="306" spans="1:12" s="48" customFormat="1" ht="12.75">
      <c r="A306" s="67">
        <v>1</v>
      </c>
      <c r="B306" s="44" t="s">
        <v>695</v>
      </c>
      <c r="C306" s="63" t="s">
        <v>1605</v>
      </c>
      <c r="D306" s="309"/>
      <c r="E306" s="91"/>
      <c r="F306"/>
      <c r="G306">
        <f t="shared" si="10"/>
        <v>0</v>
      </c>
      <c r="H306"/>
      <c r="I306" s="395">
        <f t="shared" si="11"/>
        <v>0</v>
      </c>
      <c r="L306" s="266"/>
    </row>
    <row r="307" spans="1:12" s="48" customFormat="1" ht="12.75">
      <c r="A307" s="67">
        <v>1</v>
      </c>
      <c r="B307" s="44" t="s">
        <v>696</v>
      </c>
      <c r="C307" s="63" t="s">
        <v>1605</v>
      </c>
      <c r="D307" s="309"/>
      <c r="E307" s="91"/>
      <c r="F307"/>
      <c r="G307">
        <f t="shared" si="10"/>
        <v>0</v>
      </c>
      <c r="H307"/>
      <c r="I307" s="395">
        <f t="shared" si="11"/>
        <v>0</v>
      </c>
      <c r="L307" s="266"/>
    </row>
    <row r="308" spans="1:12" s="48" customFormat="1" ht="12.75">
      <c r="A308" s="67">
        <v>1</v>
      </c>
      <c r="B308" s="44" t="s">
        <v>697</v>
      </c>
      <c r="C308" s="63" t="s">
        <v>1605</v>
      </c>
      <c r="D308" s="309"/>
      <c r="E308" s="91"/>
      <c r="F308"/>
      <c r="G308">
        <f t="shared" si="10"/>
        <v>0</v>
      </c>
      <c r="H308"/>
      <c r="I308" s="395">
        <f t="shared" si="11"/>
        <v>0</v>
      </c>
      <c r="L308" s="266"/>
    </row>
    <row r="309" spans="1:12" s="48" customFormat="1" ht="13.5" thickBot="1">
      <c r="A309" s="68">
        <v>1</v>
      </c>
      <c r="B309" s="60" t="s">
        <v>698</v>
      </c>
      <c r="C309" s="77" t="s">
        <v>1605</v>
      </c>
      <c r="D309" s="310"/>
      <c r="E309" s="306"/>
      <c r="F309"/>
      <c r="G309">
        <f t="shared" si="10"/>
        <v>0</v>
      </c>
      <c r="H309"/>
      <c r="I309" s="395">
        <f t="shared" si="11"/>
        <v>0</v>
      </c>
      <c r="L309" s="266"/>
    </row>
    <row r="310" spans="1:12" s="48" customFormat="1" ht="13.5" thickBot="1">
      <c r="A310" s="550" t="s">
        <v>699</v>
      </c>
      <c r="B310" s="551"/>
      <c r="C310" s="551"/>
      <c r="D310" s="551"/>
      <c r="E310" s="552"/>
      <c r="F310"/>
      <c r="G310"/>
      <c r="H310"/>
      <c r="I310" s="395"/>
      <c r="L310" s="266"/>
    </row>
    <row r="311" spans="1:12" s="48" customFormat="1" ht="12.75">
      <c r="A311" s="295" t="s">
        <v>209</v>
      </c>
      <c r="B311" s="296" t="s">
        <v>26</v>
      </c>
      <c r="C311" s="296" t="s">
        <v>28</v>
      </c>
      <c r="D311" s="296" t="s">
        <v>1318</v>
      </c>
      <c r="E311" s="297" t="s">
        <v>30</v>
      </c>
      <c r="F311"/>
      <c r="G311"/>
      <c r="H311"/>
      <c r="I311" s="395"/>
      <c r="L311" s="266"/>
    </row>
    <row r="312" spans="1:12" s="48" customFormat="1" ht="12.75">
      <c r="A312" s="67">
        <v>1</v>
      </c>
      <c r="B312" s="44" t="s">
        <v>700</v>
      </c>
      <c r="C312" s="63" t="s">
        <v>111</v>
      </c>
      <c r="D312" s="309"/>
      <c r="E312" s="91"/>
      <c r="F312"/>
      <c r="G312">
        <f t="shared" si="10"/>
        <v>0</v>
      </c>
      <c r="H312"/>
      <c r="I312" s="395">
        <f t="shared" si="11"/>
        <v>0</v>
      </c>
      <c r="L312" s="266"/>
    </row>
    <row r="313" spans="1:12" s="48" customFormat="1" ht="12.75">
      <c r="A313" s="67">
        <v>1</v>
      </c>
      <c r="B313" s="44" t="s">
        <v>701</v>
      </c>
      <c r="C313" s="63" t="s">
        <v>1605</v>
      </c>
      <c r="D313" s="309"/>
      <c r="E313" s="91"/>
      <c r="F313"/>
      <c r="G313">
        <f t="shared" si="10"/>
        <v>0</v>
      </c>
      <c r="H313"/>
      <c r="I313" s="395">
        <f t="shared" si="11"/>
        <v>0</v>
      </c>
      <c r="L313" s="266"/>
    </row>
    <row r="314" spans="1:12" s="48" customFormat="1" ht="12.75">
      <c r="A314" s="67">
        <v>1</v>
      </c>
      <c r="B314" s="44" t="s">
        <v>702</v>
      </c>
      <c r="C314" s="63" t="s">
        <v>111</v>
      </c>
      <c r="D314" s="309"/>
      <c r="E314" s="91"/>
      <c r="F314"/>
      <c r="G314">
        <f t="shared" si="10"/>
        <v>0</v>
      </c>
      <c r="H314"/>
      <c r="I314" s="395">
        <f t="shared" si="11"/>
        <v>0</v>
      </c>
      <c r="L314" s="266"/>
    </row>
    <row r="315" spans="1:12" s="48" customFormat="1" ht="12.75">
      <c r="A315" s="67">
        <v>1</v>
      </c>
      <c r="B315" s="44" t="s">
        <v>703</v>
      </c>
      <c r="C315" s="63" t="s">
        <v>1605</v>
      </c>
      <c r="D315" s="309"/>
      <c r="E315" s="91"/>
      <c r="F315"/>
      <c r="G315">
        <f t="shared" si="10"/>
        <v>0</v>
      </c>
      <c r="H315"/>
      <c r="I315" s="395">
        <f t="shared" si="11"/>
        <v>0</v>
      </c>
      <c r="L315" s="266"/>
    </row>
    <row r="316" spans="1:12" s="48" customFormat="1" ht="12.75">
      <c r="A316" s="67">
        <v>1</v>
      </c>
      <c r="B316" s="44" t="s">
        <v>704</v>
      </c>
      <c r="C316" s="63" t="s">
        <v>1605</v>
      </c>
      <c r="D316" s="309"/>
      <c r="E316" s="91"/>
      <c r="F316"/>
      <c r="G316">
        <f t="shared" si="10"/>
        <v>0</v>
      </c>
      <c r="H316"/>
      <c r="I316" s="395">
        <f t="shared" si="11"/>
        <v>0</v>
      </c>
      <c r="L316" s="266"/>
    </row>
    <row r="317" spans="1:12" s="48" customFormat="1" ht="12.75">
      <c r="A317" s="67">
        <v>1</v>
      </c>
      <c r="B317" s="44" t="s">
        <v>705</v>
      </c>
      <c r="C317" s="63" t="s">
        <v>1605</v>
      </c>
      <c r="D317" s="309"/>
      <c r="E317" s="91"/>
      <c r="F317"/>
      <c r="G317">
        <f t="shared" si="10"/>
        <v>0</v>
      </c>
      <c r="H317"/>
      <c r="I317" s="395">
        <f t="shared" si="11"/>
        <v>0</v>
      </c>
      <c r="L317" s="266"/>
    </row>
    <row r="318" spans="1:12" s="48" customFormat="1" ht="12.75">
      <c r="A318" s="67">
        <v>1</v>
      </c>
      <c r="B318" s="44" t="s">
        <v>706</v>
      </c>
      <c r="C318" s="63" t="s">
        <v>1605</v>
      </c>
      <c r="D318" s="309"/>
      <c r="E318" s="91"/>
      <c r="F318"/>
      <c r="G318">
        <f t="shared" si="10"/>
        <v>0</v>
      </c>
      <c r="H318"/>
      <c r="I318" s="395">
        <f t="shared" si="11"/>
        <v>0</v>
      </c>
      <c r="L318" s="266"/>
    </row>
    <row r="319" spans="1:12" s="48" customFormat="1" ht="12.75">
      <c r="A319" s="67">
        <v>1</v>
      </c>
      <c r="B319" s="44" t="s">
        <v>707</v>
      </c>
      <c r="C319" s="63" t="s">
        <v>1605</v>
      </c>
      <c r="D319" s="309"/>
      <c r="E319" s="91"/>
      <c r="F319"/>
      <c r="G319">
        <f t="shared" si="10"/>
        <v>0</v>
      </c>
      <c r="H319"/>
      <c r="I319" s="395">
        <f t="shared" si="11"/>
        <v>0</v>
      </c>
      <c r="L319" s="266"/>
    </row>
    <row r="320" spans="1:12" s="48" customFormat="1" ht="12.75">
      <c r="A320" s="67">
        <v>1</v>
      </c>
      <c r="B320" s="44" t="s">
        <v>708</v>
      </c>
      <c r="C320" s="63" t="s">
        <v>1595</v>
      </c>
      <c r="D320" s="309"/>
      <c r="E320" s="91"/>
      <c r="F320"/>
      <c r="G320">
        <f t="shared" si="10"/>
        <v>0</v>
      </c>
      <c r="H320"/>
      <c r="I320" s="395">
        <f t="shared" si="11"/>
        <v>0</v>
      </c>
      <c r="L320" s="266"/>
    </row>
    <row r="321" spans="1:12" s="48" customFormat="1" ht="12.75">
      <c r="A321" s="67">
        <v>1</v>
      </c>
      <c r="B321" s="44" t="s">
        <v>709</v>
      </c>
      <c r="C321" s="63" t="s">
        <v>1595</v>
      </c>
      <c r="D321" s="309"/>
      <c r="E321" s="91"/>
      <c r="F321"/>
      <c r="G321">
        <f t="shared" si="10"/>
        <v>0</v>
      </c>
      <c r="H321"/>
      <c r="I321" s="395">
        <f t="shared" si="11"/>
        <v>0</v>
      </c>
      <c r="L321" s="266"/>
    </row>
    <row r="322" spans="1:12" s="48" customFormat="1" ht="12.75">
      <c r="A322" s="67">
        <v>1</v>
      </c>
      <c r="B322" s="44" t="s">
        <v>710</v>
      </c>
      <c r="C322" s="63" t="s">
        <v>1605</v>
      </c>
      <c r="D322" s="309"/>
      <c r="E322" s="91"/>
      <c r="F322"/>
      <c r="G322">
        <f t="shared" si="10"/>
        <v>0</v>
      </c>
      <c r="H322"/>
      <c r="I322" s="395">
        <f t="shared" si="11"/>
        <v>0</v>
      </c>
      <c r="L322" s="266"/>
    </row>
    <row r="323" spans="1:12" s="48" customFormat="1" ht="12.75">
      <c r="A323" s="67">
        <v>1</v>
      </c>
      <c r="B323" s="44" t="s">
        <v>711</v>
      </c>
      <c r="C323" s="63" t="s">
        <v>1609</v>
      </c>
      <c r="D323" s="309"/>
      <c r="E323" s="91"/>
      <c r="F323"/>
      <c r="G323">
        <f t="shared" si="10"/>
        <v>0</v>
      </c>
      <c r="H323"/>
      <c r="I323" s="395">
        <f t="shared" si="11"/>
        <v>0</v>
      </c>
      <c r="L323" s="266"/>
    </row>
    <row r="324" spans="1:12" s="48" customFormat="1" ht="12.75">
      <c r="A324" s="67">
        <v>1</v>
      </c>
      <c r="B324" s="44" t="s">
        <v>712</v>
      </c>
      <c r="C324" s="63" t="s">
        <v>1595</v>
      </c>
      <c r="D324" s="309"/>
      <c r="E324" s="91"/>
      <c r="F324"/>
      <c r="G324">
        <f t="shared" si="10"/>
        <v>0</v>
      </c>
      <c r="H324"/>
      <c r="I324" s="395">
        <f t="shared" si="11"/>
        <v>0</v>
      </c>
      <c r="L324" s="266"/>
    </row>
    <row r="325" spans="1:12" s="48" customFormat="1" ht="12.75">
      <c r="A325" s="67">
        <v>1</v>
      </c>
      <c r="B325" s="44" t="s">
        <v>713</v>
      </c>
      <c r="C325" s="63" t="s">
        <v>111</v>
      </c>
      <c r="D325" s="309"/>
      <c r="E325" s="91"/>
      <c r="F325"/>
      <c r="G325">
        <f t="shared" si="10"/>
        <v>0</v>
      </c>
      <c r="H325"/>
      <c r="I325" s="395">
        <f t="shared" si="11"/>
        <v>0</v>
      </c>
      <c r="L325" s="266"/>
    </row>
    <row r="326" spans="1:12" s="48" customFormat="1" ht="12.75">
      <c r="A326" s="67">
        <v>1</v>
      </c>
      <c r="B326" s="44" t="s">
        <v>714</v>
      </c>
      <c r="C326" s="63" t="s">
        <v>1609</v>
      </c>
      <c r="D326" s="309"/>
      <c r="E326" s="91"/>
      <c r="F326"/>
      <c r="G326">
        <f t="shared" si="10"/>
        <v>0</v>
      </c>
      <c r="H326"/>
      <c r="I326" s="395">
        <f t="shared" si="11"/>
        <v>0</v>
      </c>
      <c r="L326" s="266"/>
    </row>
    <row r="327" spans="1:12" s="48" customFormat="1" ht="12.75">
      <c r="A327" s="67">
        <v>1</v>
      </c>
      <c r="B327" s="44" t="s">
        <v>715</v>
      </c>
      <c r="C327" s="63" t="s">
        <v>111</v>
      </c>
      <c r="D327" s="309"/>
      <c r="E327" s="91"/>
      <c r="F327"/>
      <c r="G327">
        <f t="shared" si="10"/>
        <v>0</v>
      </c>
      <c r="H327"/>
      <c r="I327" s="395">
        <f t="shared" si="11"/>
        <v>0</v>
      </c>
      <c r="L327" s="266"/>
    </row>
    <row r="328" spans="1:12" s="48" customFormat="1" ht="12.75">
      <c r="A328" s="67">
        <v>1</v>
      </c>
      <c r="B328" s="44" t="s">
        <v>716</v>
      </c>
      <c r="C328" s="63" t="s">
        <v>111</v>
      </c>
      <c r="D328" s="309"/>
      <c r="E328" s="91"/>
      <c r="F328"/>
      <c r="G328">
        <f t="shared" si="10"/>
        <v>0</v>
      </c>
      <c r="H328"/>
      <c r="I328" s="395">
        <f t="shared" si="11"/>
        <v>0</v>
      </c>
      <c r="L328" s="266"/>
    </row>
    <row r="329" spans="1:12" s="48" customFormat="1" ht="12.75">
      <c r="A329" s="67">
        <v>1</v>
      </c>
      <c r="B329" s="44" t="s">
        <v>717</v>
      </c>
      <c r="C329" s="63" t="s">
        <v>111</v>
      </c>
      <c r="D329" s="309"/>
      <c r="E329" s="91"/>
      <c r="F329"/>
      <c r="G329">
        <f t="shared" si="10"/>
        <v>0</v>
      </c>
      <c r="H329"/>
      <c r="I329" s="395">
        <f t="shared" si="11"/>
        <v>0</v>
      </c>
      <c r="L329" s="266"/>
    </row>
    <row r="330" spans="1:12" s="48" customFormat="1" ht="12.75">
      <c r="A330" s="67">
        <v>1</v>
      </c>
      <c r="B330" s="44" t="s">
        <v>718</v>
      </c>
      <c r="C330" s="63" t="s">
        <v>1605</v>
      </c>
      <c r="D330" s="309"/>
      <c r="E330" s="91"/>
      <c r="F330"/>
      <c r="G330">
        <f t="shared" si="10"/>
        <v>0</v>
      </c>
      <c r="H330"/>
      <c r="I330" s="395">
        <f t="shared" si="11"/>
        <v>0</v>
      </c>
      <c r="L330" s="266"/>
    </row>
    <row r="331" spans="1:12" s="48" customFormat="1" ht="12.75">
      <c r="A331" s="67">
        <v>1</v>
      </c>
      <c r="B331" s="44" t="s">
        <v>719</v>
      </c>
      <c r="C331" s="63" t="s">
        <v>1605</v>
      </c>
      <c r="D331" s="309"/>
      <c r="E331" s="91"/>
      <c r="F331"/>
      <c r="G331">
        <f t="shared" si="10"/>
        <v>0</v>
      </c>
      <c r="H331"/>
      <c r="I331" s="395">
        <f t="shared" si="11"/>
        <v>0</v>
      </c>
      <c r="L331" s="266"/>
    </row>
    <row r="332" spans="1:12" s="48" customFormat="1" ht="12.75">
      <c r="A332" s="67">
        <v>1</v>
      </c>
      <c r="B332" s="44" t="s">
        <v>720</v>
      </c>
      <c r="C332" s="63" t="s">
        <v>1605</v>
      </c>
      <c r="D332" s="309"/>
      <c r="E332" s="91"/>
      <c r="F332"/>
      <c r="G332">
        <f t="shared" si="10"/>
        <v>0</v>
      </c>
      <c r="H332"/>
      <c r="I332" s="395">
        <f t="shared" si="11"/>
        <v>0</v>
      </c>
      <c r="L332" s="266"/>
    </row>
    <row r="333" spans="1:12" s="48" customFormat="1" ht="12.75">
      <c r="A333" s="67">
        <v>1</v>
      </c>
      <c r="B333" s="44" t="s">
        <v>721</v>
      </c>
      <c r="C333" s="63" t="s">
        <v>1605</v>
      </c>
      <c r="D333" s="309"/>
      <c r="E333" s="91"/>
      <c r="F333"/>
      <c r="G333">
        <f t="shared" si="10"/>
        <v>0</v>
      </c>
      <c r="H333"/>
      <c r="I333" s="395">
        <f t="shared" si="11"/>
        <v>0</v>
      </c>
      <c r="L333" s="266"/>
    </row>
    <row r="334" spans="1:12" s="48" customFormat="1" ht="12.75">
      <c r="A334" s="67">
        <v>1</v>
      </c>
      <c r="B334" s="44" t="s">
        <v>722</v>
      </c>
      <c r="C334" s="63" t="s">
        <v>1605</v>
      </c>
      <c r="D334" s="309"/>
      <c r="E334" s="91"/>
      <c r="F334"/>
      <c r="G334">
        <f t="shared" si="10"/>
        <v>0</v>
      </c>
      <c r="H334"/>
      <c r="I334" s="395">
        <f t="shared" si="11"/>
        <v>0</v>
      </c>
      <c r="L334" s="266"/>
    </row>
    <row r="335" spans="1:12" s="48" customFormat="1" ht="12.75">
      <c r="A335" s="67">
        <v>1</v>
      </c>
      <c r="B335" s="44" t="s">
        <v>723</v>
      </c>
      <c r="C335" s="63" t="s">
        <v>1605</v>
      </c>
      <c r="D335" s="309"/>
      <c r="E335" s="91"/>
      <c r="F335"/>
      <c r="G335">
        <f t="shared" si="10"/>
        <v>0</v>
      </c>
      <c r="H335"/>
      <c r="I335" s="395">
        <f t="shared" si="11"/>
        <v>0</v>
      </c>
      <c r="L335" s="266"/>
    </row>
    <row r="336" spans="1:12" s="48" customFormat="1" ht="12.75">
      <c r="A336" s="67">
        <v>1</v>
      </c>
      <c r="B336" s="44" t="s">
        <v>724</v>
      </c>
      <c r="C336" s="63" t="s">
        <v>1609</v>
      </c>
      <c r="D336" s="309"/>
      <c r="E336" s="91"/>
      <c r="F336"/>
      <c r="G336">
        <f t="shared" si="10"/>
        <v>0</v>
      </c>
      <c r="H336"/>
      <c r="I336" s="395">
        <f t="shared" si="11"/>
        <v>0</v>
      </c>
      <c r="L336" s="266"/>
    </row>
    <row r="337" spans="1:12" s="48" customFormat="1" ht="12.75">
      <c r="A337" s="67">
        <v>1</v>
      </c>
      <c r="B337" s="44" t="s">
        <v>725</v>
      </c>
      <c r="C337" s="63" t="s">
        <v>111</v>
      </c>
      <c r="D337" s="309"/>
      <c r="E337" s="91"/>
      <c r="F337"/>
      <c r="G337">
        <f t="shared" si="10"/>
        <v>0</v>
      </c>
      <c r="H337"/>
      <c r="I337" s="395">
        <f t="shared" si="11"/>
        <v>0</v>
      </c>
      <c r="L337" s="266"/>
    </row>
    <row r="338" spans="1:12" s="48" customFormat="1" ht="12.75">
      <c r="A338" s="67">
        <v>1</v>
      </c>
      <c r="B338" s="44" t="s">
        <v>726</v>
      </c>
      <c r="C338" s="63" t="s">
        <v>1609</v>
      </c>
      <c r="D338" s="309"/>
      <c r="E338" s="91"/>
      <c r="F338"/>
      <c r="G338">
        <f t="shared" si="10"/>
        <v>0</v>
      </c>
      <c r="H338"/>
      <c r="I338" s="395">
        <f t="shared" si="11"/>
        <v>0</v>
      </c>
      <c r="L338" s="266"/>
    </row>
    <row r="339" spans="1:12" s="48" customFormat="1" ht="12.75">
      <c r="A339" s="67">
        <v>1</v>
      </c>
      <c r="B339" s="44" t="s">
        <v>727</v>
      </c>
      <c r="C339" s="63" t="s">
        <v>111</v>
      </c>
      <c r="D339" s="309"/>
      <c r="E339" s="91"/>
      <c r="F339"/>
      <c r="G339">
        <f t="shared" si="10"/>
        <v>0</v>
      </c>
      <c r="H339"/>
      <c r="I339" s="395">
        <f t="shared" si="11"/>
        <v>0</v>
      </c>
      <c r="L339" s="266"/>
    </row>
    <row r="340" spans="1:12" s="48" customFormat="1" ht="12.75">
      <c r="A340" s="67">
        <v>1</v>
      </c>
      <c r="B340" s="44" t="s">
        <v>728</v>
      </c>
      <c r="C340" s="63" t="s">
        <v>111</v>
      </c>
      <c r="D340" s="309"/>
      <c r="E340" s="91"/>
      <c r="F340"/>
      <c r="G340">
        <f t="shared" si="10"/>
        <v>0</v>
      </c>
      <c r="H340"/>
      <c r="I340" s="395">
        <f t="shared" si="11"/>
        <v>0</v>
      </c>
      <c r="L340" s="266"/>
    </row>
    <row r="341" spans="1:12" s="48" customFormat="1" ht="12.75">
      <c r="A341" s="67">
        <v>1</v>
      </c>
      <c r="B341" s="44" t="s">
        <v>729</v>
      </c>
      <c r="C341" s="63" t="s">
        <v>111</v>
      </c>
      <c r="D341" s="309"/>
      <c r="E341" s="91"/>
      <c r="F341"/>
      <c r="G341">
        <f t="shared" si="10"/>
        <v>0</v>
      </c>
      <c r="H341"/>
      <c r="I341" s="395">
        <f t="shared" si="11"/>
        <v>0</v>
      </c>
      <c r="L341" s="266"/>
    </row>
    <row r="342" spans="1:12" s="48" customFormat="1" ht="12.75">
      <c r="A342" s="67">
        <v>1</v>
      </c>
      <c r="B342" s="44" t="s">
        <v>730</v>
      </c>
      <c r="C342" s="63" t="s">
        <v>1605</v>
      </c>
      <c r="D342" s="309"/>
      <c r="E342" s="91"/>
      <c r="F342"/>
      <c r="G342">
        <f t="shared" si="10"/>
        <v>0</v>
      </c>
      <c r="H342"/>
      <c r="I342" s="395">
        <f t="shared" si="11"/>
        <v>0</v>
      </c>
      <c r="L342" s="266"/>
    </row>
    <row r="343" spans="1:12" s="48" customFormat="1" ht="12.75">
      <c r="A343" s="67">
        <v>1</v>
      </c>
      <c r="B343" s="44" t="s">
        <v>731</v>
      </c>
      <c r="C343" s="63" t="s">
        <v>1605</v>
      </c>
      <c r="D343" s="309"/>
      <c r="E343" s="91"/>
      <c r="F343"/>
      <c r="G343">
        <f t="shared" si="10"/>
        <v>0</v>
      </c>
      <c r="H343"/>
      <c r="I343" s="395">
        <f t="shared" si="11"/>
        <v>0</v>
      </c>
      <c r="L343" s="266"/>
    </row>
    <row r="344" spans="1:12" s="48" customFormat="1" ht="12.75">
      <c r="A344" s="67">
        <v>1</v>
      </c>
      <c r="B344" s="44" t="s">
        <v>732</v>
      </c>
      <c r="C344" s="63" t="s">
        <v>1605</v>
      </c>
      <c r="D344" s="309"/>
      <c r="E344" s="91"/>
      <c r="F344"/>
      <c r="G344">
        <f t="shared" si="10"/>
        <v>0</v>
      </c>
      <c r="H344"/>
      <c r="I344" s="395">
        <f t="shared" si="11"/>
        <v>0</v>
      </c>
      <c r="L344" s="266"/>
    </row>
    <row r="345" spans="1:12" s="48" customFormat="1" ht="12.75">
      <c r="A345" s="67">
        <v>1</v>
      </c>
      <c r="B345" s="44" t="s">
        <v>733</v>
      </c>
      <c r="C345" s="63" t="s">
        <v>1605</v>
      </c>
      <c r="D345" s="309"/>
      <c r="E345" s="91"/>
      <c r="F345"/>
      <c r="G345">
        <f t="shared" si="10"/>
        <v>0</v>
      </c>
      <c r="H345"/>
      <c r="I345" s="395">
        <f t="shared" si="11"/>
        <v>0</v>
      </c>
      <c r="L345" s="266"/>
    </row>
    <row r="346" spans="1:12" s="48" customFormat="1" ht="12.75">
      <c r="A346" s="67">
        <v>1</v>
      </c>
      <c r="B346" s="44" t="s">
        <v>734</v>
      </c>
      <c r="C346" s="63" t="s">
        <v>111</v>
      </c>
      <c r="D346" s="309"/>
      <c r="E346" s="91"/>
      <c r="F346"/>
      <c r="G346">
        <f t="shared" si="10"/>
        <v>0</v>
      </c>
      <c r="H346"/>
      <c r="I346" s="395">
        <f t="shared" si="11"/>
        <v>0</v>
      </c>
      <c r="L346" s="266"/>
    </row>
    <row r="347" spans="1:12" s="48" customFormat="1" ht="12.75">
      <c r="A347" s="67">
        <v>1</v>
      </c>
      <c r="B347" s="44" t="s">
        <v>735</v>
      </c>
      <c r="C347" s="63" t="s">
        <v>1605</v>
      </c>
      <c r="D347" s="309"/>
      <c r="E347" s="91"/>
      <c r="F347"/>
      <c r="G347">
        <f t="shared" si="10"/>
        <v>0</v>
      </c>
      <c r="H347"/>
      <c r="I347" s="395">
        <f t="shared" si="11"/>
        <v>0</v>
      </c>
      <c r="L347" s="266"/>
    </row>
    <row r="348" spans="1:12" s="48" customFormat="1" ht="12.75">
      <c r="A348" s="67">
        <v>1</v>
      </c>
      <c r="B348" s="44" t="s">
        <v>736</v>
      </c>
      <c r="C348" s="63" t="s">
        <v>1605</v>
      </c>
      <c r="D348" s="309"/>
      <c r="E348" s="91"/>
      <c r="F348"/>
      <c r="G348">
        <f t="shared" si="10"/>
        <v>0</v>
      </c>
      <c r="H348"/>
      <c r="I348" s="395">
        <f t="shared" si="11"/>
        <v>0</v>
      </c>
      <c r="L348" s="266"/>
    </row>
    <row r="349" spans="1:12" s="48" customFormat="1" ht="12.75">
      <c r="A349" s="67">
        <v>1</v>
      </c>
      <c r="B349" s="44" t="s">
        <v>737</v>
      </c>
      <c r="C349" s="63" t="s">
        <v>111</v>
      </c>
      <c r="D349" s="309"/>
      <c r="E349" s="91"/>
      <c r="F349"/>
      <c r="G349">
        <f t="shared" si="10"/>
        <v>0</v>
      </c>
      <c r="H349"/>
      <c r="I349" s="395">
        <f t="shared" si="11"/>
        <v>0</v>
      </c>
      <c r="L349" s="266"/>
    </row>
    <row r="350" spans="1:12" s="48" customFormat="1" ht="12.75">
      <c r="A350" s="67">
        <v>1</v>
      </c>
      <c r="B350" s="44" t="s">
        <v>738</v>
      </c>
      <c r="C350" s="63" t="s">
        <v>1605</v>
      </c>
      <c r="D350" s="309"/>
      <c r="E350" s="91"/>
      <c r="F350"/>
      <c r="G350">
        <f t="shared" si="10"/>
        <v>0</v>
      </c>
      <c r="H350"/>
      <c r="I350" s="395">
        <f t="shared" si="11"/>
        <v>0</v>
      </c>
      <c r="L350" s="266"/>
    </row>
    <row r="351" spans="1:12" s="48" customFormat="1" ht="12.75">
      <c r="A351" s="67">
        <v>1</v>
      </c>
      <c r="B351" s="44" t="s">
        <v>739</v>
      </c>
      <c r="C351" s="63" t="s">
        <v>1606</v>
      </c>
      <c r="D351" s="309"/>
      <c r="E351" s="91"/>
      <c r="F351"/>
      <c r="G351">
        <f t="shared" si="10"/>
        <v>0</v>
      </c>
      <c r="H351"/>
      <c r="I351" s="395">
        <f t="shared" si="11"/>
        <v>0</v>
      </c>
      <c r="L351" s="266"/>
    </row>
    <row r="352" spans="1:12" s="48" customFormat="1" ht="12.75">
      <c r="A352" s="67">
        <v>1</v>
      </c>
      <c r="B352" s="44" t="s">
        <v>740</v>
      </c>
      <c r="C352" s="63" t="s">
        <v>1606</v>
      </c>
      <c r="D352" s="309"/>
      <c r="E352" s="91"/>
      <c r="F352"/>
      <c r="G352">
        <f t="shared" si="10"/>
        <v>0</v>
      </c>
      <c r="H352"/>
      <c r="I352" s="395">
        <f t="shared" si="11"/>
        <v>0</v>
      </c>
      <c r="L352" s="266"/>
    </row>
    <row r="353" spans="1:12" s="48" customFormat="1" ht="12.75">
      <c r="A353" s="67">
        <v>1</v>
      </c>
      <c r="B353" s="44" t="s">
        <v>741</v>
      </c>
      <c r="C353" s="63" t="s">
        <v>1606</v>
      </c>
      <c r="D353" s="309"/>
      <c r="E353" s="91"/>
      <c r="F353"/>
      <c r="G353">
        <f aca="true" t="shared" si="12" ref="G353:G416">IF(ISBLANK(B353),0,IF(D353=0,0,1))</f>
        <v>0</v>
      </c>
      <c r="H353"/>
      <c r="I353" s="395">
        <f aca="true" t="shared" si="13" ref="I353:I416">D353</f>
        <v>0</v>
      </c>
      <c r="L353" s="266"/>
    </row>
    <row r="354" spans="1:12" s="48" customFormat="1" ht="12.75">
      <c r="A354" s="67">
        <v>1</v>
      </c>
      <c r="B354" s="44" t="s">
        <v>742</v>
      </c>
      <c r="C354" s="63" t="s">
        <v>1606</v>
      </c>
      <c r="D354" s="309"/>
      <c r="E354" s="91"/>
      <c r="F354"/>
      <c r="G354">
        <f t="shared" si="12"/>
        <v>0</v>
      </c>
      <c r="H354"/>
      <c r="I354" s="395">
        <f t="shared" si="13"/>
        <v>0</v>
      </c>
      <c r="L354" s="266"/>
    </row>
    <row r="355" spans="1:12" s="48" customFormat="1" ht="12.75">
      <c r="A355" s="67">
        <v>1</v>
      </c>
      <c r="B355" s="44" t="s">
        <v>743</v>
      </c>
      <c r="C355" s="63" t="s">
        <v>111</v>
      </c>
      <c r="D355" s="309"/>
      <c r="E355" s="91"/>
      <c r="F355"/>
      <c r="G355">
        <f t="shared" si="12"/>
        <v>0</v>
      </c>
      <c r="H355"/>
      <c r="I355" s="395">
        <f t="shared" si="13"/>
        <v>0</v>
      </c>
      <c r="L355" s="266"/>
    </row>
    <row r="356" spans="1:12" s="48" customFormat="1" ht="12.75">
      <c r="A356" s="67">
        <v>1</v>
      </c>
      <c r="B356" s="44" t="s">
        <v>744</v>
      </c>
      <c r="C356" s="63" t="s">
        <v>1605</v>
      </c>
      <c r="D356" s="309"/>
      <c r="E356" s="91"/>
      <c r="F356"/>
      <c r="G356">
        <f t="shared" si="12"/>
        <v>0</v>
      </c>
      <c r="H356"/>
      <c r="I356" s="395">
        <f t="shared" si="13"/>
        <v>0</v>
      </c>
      <c r="L356" s="266"/>
    </row>
    <row r="357" spans="1:12" s="48" customFormat="1" ht="12.75">
      <c r="A357" s="67">
        <v>1</v>
      </c>
      <c r="B357" s="44" t="s">
        <v>745</v>
      </c>
      <c r="C357" s="63" t="s">
        <v>1605</v>
      </c>
      <c r="D357" s="309"/>
      <c r="E357" s="91"/>
      <c r="F357"/>
      <c r="G357">
        <f t="shared" si="12"/>
        <v>0</v>
      </c>
      <c r="H357"/>
      <c r="I357" s="395">
        <f t="shared" si="13"/>
        <v>0</v>
      </c>
      <c r="L357" s="266"/>
    </row>
    <row r="358" spans="1:12" s="48" customFormat="1" ht="12.75">
      <c r="A358" s="67">
        <v>1</v>
      </c>
      <c r="B358" s="44" t="s">
        <v>746</v>
      </c>
      <c r="C358" s="63" t="s">
        <v>1605</v>
      </c>
      <c r="D358" s="309"/>
      <c r="E358" s="91"/>
      <c r="F358"/>
      <c r="G358">
        <f t="shared" si="12"/>
        <v>0</v>
      </c>
      <c r="H358"/>
      <c r="I358" s="395">
        <f t="shared" si="13"/>
        <v>0</v>
      </c>
      <c r="L358" s="266"/>
    </row>
    <row r="359" spans="1:12" s="48" customFormat="1" ht="12.75">
      <c r="A359" s="67">
        <v>1</v>
      </c>
      <c r="B359" s="44" t="s">
        <v>747</v>
      </c>
      <c r="C359" s="63" t="s">
        <v>1605</v>
      </c>
      <c r="D359" s="309"/>
      <c r="E359" s="91"/>
      <c r="F359"/>
      <c r="G359">
        <f t="shared" si="12"/>
        <v>0</v>
      </c>
      <c r="H359"/>
      <c r="I359" s="395">
        <f t="shared" si="13"/>
        <v>0</v>
      </c>
      <c r="L359" s="266"/>
    </row>
    <row r="360" spans="1:12" s="48" customFormat="1" ht="12.75">
      <c r="A360" s="67">
        <v>1</v>
      </c>
      <c r="B360" s="44" t="s">
        <v>748</v>
      </c>
      <c r="C360" s="63" t="s">
        <v>1609</v>
      </c>
      <c r="D360" s="309"/>
      <c r="E360" s="91"/>
      <c r="F360"/>
      <c r="G360">
        <f t="shared" si="12"/>
        <v>0</v>
      </c>
      <c r="H360"/>
      <c r="I360" s="395">
        <f t="shared" si="13"/>
        <v>0</v>
      </c>
      <c r="L360" s="266"/>
    </row>
    <row r="361" spans="1:12" s="48" customFormat="1" ht="12.75">
      <c r="A361" s="67">
        <v>1</v>
      </c>
      <c r="B361" s="44" t="s">
        <v>749</v>
      </c>
      <c r="C361" s="63" t="s">
        <v>111</v>
      </c>
      <c r="D361" s="309"/>
      <c r="E361" s="91"/>
      <c r="F361"/>
      <c r="G361">
        <f t="shared" si="12"/>
        <v>0</v>
      </c>
      <c r="H361"/>
      <c r="I361" s="395">
        <f t="shared" si="13"/>
        <v>0</v>
      </c>
      <c r="L361" s="266"/>
    </row>
    <row r="362" spans="1:12" s="48" customFormat="1" ht="12.75">
      <c r="A362" s="67">
        <v>1</v>
      </c>
      <c r="B362" s="44" t="s">
        <v>750</v>
      </c>
      <c r="C362" s="63" t="s">
        <v>1605</v>
      </c>
      <c r="D362" s="309"/>
      <c r="E362" s="91"/>
      <c r="F362"/>
      <c r="G362">
        <f t="shared" si="12"/>
        <v>0</v>
      </c>
      <c r="H362"/>
      <c r="I362" s="395">
        <f t="shared" si="13"/>
        <v>0</v>
      </c>
      <c r="L362" s="266"/>
    </row>
    <row r="363" spans="1:12" s="48" customFormat="1" ht="12.75">
      <c r="A363" s="67">
        <v>1</v>
      </c>
      <c r="B363" s="44" t="s">
        <v>751</v>
      </c>
      <c r="C363" s="63" t="s">
        <v>111</v>
      </c>
      <c r="D363" s="309"/>
      <c r="E363" s="91"/>
      <c r="F363"/>
      <c r="G363">
        <f t="shared" si="12"/>
        <v>0</v>
      </c>
      <c r="H363"/>
      <c r="I363" s="395">
        <f t="shared" si="13"/>
        <v>0</v>
      </c>
      <c r="L363" s="266"/>
    </row>
    <row r="364" spans="1:12" s="48" customFormat="1" ht="12.75">
      <c r="A364" s="67">
        <v>1</v>
      </c>
      <c r="B364" s="44" t="s">
        <v>752</v>
      </c>
      <c r="C364" s="63" t="s">
        <v>111</v>
      </c>
      <c r="D364" s="309"/>
      <c r="E364" s="91"/>
      <c r="F364"/>
      <c r="G364">
        <f t="shared" si="12"/>
        <v>0</v>
      </c>
      <c r="H364"/>
      <c r="I364" s="395">
        <f t="shared" si="13"/>
        <v>0</v>
      </c>
      <c r="L364" s="266"/>
    </row>
    <row r="365" spans="1:12" s="48" customFormat="1" ht="12.75">
      <c r="A365" s="67">
        <v>1</v>
      </c>
      <c r="B365" s="44" t="s">
        <v>753</v>
      </c>
      <c r="C365" s="63" t="s">
        <v>111</v>
      </c>
      <c r="D365" s="309"/>
      <c r="E365" s="91"/>
      <c r="F365"/>
      <c r="G365">
        <f t="shared" si="12"/>
        <v>0</v>
      </c>
      <c r="H365"/>
      <c r="I365" s="395">
        <f t="shared" si="13"/>
        <v>0</v>
      </c>
      <c r="L365" s="266"/>
    </row>
    <row r="366" spans="1:12" s="48" customFormat="1" ht="12.75">
      <c r="A366" s="67">
        <v>1</v>
      </c>
      <c r="B366" s="44" t="s">
        <v>754</v>
      </c>
      <c r="C366" s="63" t="s">
        <v>1605</v>
      </c>
      <c r="D366" s="309"/>
      <c r="E366" s="91"/>
      <c r="F366"/>
      <c r="G366">
        <f t="shared" si="12"/>
        <v>0</v>
      </c>
      <c r="H366"/>
      <c r="I366" s="395">
        <f t="shared" si="13"/>
        <v>0</v>
      </c>
      <c r="L366" s="266"/>
    </row>
    <row r="367" spans="1:12" s="48" customFormat="1" ht="12.75">
      <c r="A367" s="67">
        <v>1</v>
      </c>
      <c r="B367" s="44" t="s">
        <v>755</v>
      </c>
      <c r="C367" s="63" t="s">
        <v>111</v>
      </c>
      <c r="D367" s="309"/>
      <c r="E367" s="91"/>
      <c r="F367"/>
      <c r="G367">
        <f t="shared" si="12"/>
        <v>0</v>
      </c>
      <c r="H367"/>
      <c r="I367" s="395">
        <f t="shared" si="13"/>
        <v>0</v>
      </c>
      <c r="L367" s="266"/>
    </row>
    <row r="368" spans="1:12" s="48" customFormat="1" ht="12.75">
      <c r="A368" s="67">
        <v>1</v>
      </c>
      <c r="B368" s="44" t="s">
        <v>756</v>
      </c>
      <c r="C368" s="63" t="s">
        <v>1605</v>
      </c>
      <c r="D368" s="309"/>
      <c r="E368" s="91"/>
      <c r="F368"/>
      <c r="G368">
        <f t="shared" si="12"/>
        <v>0</v>
      </c>
      <c r="H368"/>
      <c r="I368" s="395">
        <f t="shared" si="13"/>
        <v>0</v>
      </c>
      <c r="L368" s="266"/>
    </row>
    <row r="369" spans="1:12" s="48" customFormat="1" ht="12.75">
      <c r="A369" s="67">
        <v>1</v>
      </c>
      <c r="B369" s="44" t="s">
        <v>757</v>
      </c>
      <c r="C369" s="63" t="s">
        <v>1605</v>
      </c>
      <c r="D369" s="309"/>
      <c r="E369" s="91"/>
      <c r="F369"/>
      <c r="G369">
        <f t="shared" si="12"/>
        <v>0</v>
      </c>
      <c r="H369"/>
      <c r="I369" s="395">
        <f t="shared" si="13"/>
        <v>0</v>
      </c>
      <c r="L369" s="266"/>
    </row>
    <row r="370" spans="1:12" s="48" customFormat="1" ht="12.75">
      <c r="A370" s="67">
        <v>1</v>
      </c>
      <c r="B370" s="44" t="s">
        <v>758</v>
      </c>
      <c r="C370" s="63" t="s">
        <v>1605</v>
      </c>
      <c r="D370" s="309"/>
      <c r="E370" s="91"/>
      <c r="F370"/>
      <c r="G370">
        <f t="shared" si="12"/>
        <v>0</v>
      </c>
      <c r="H370"/>
      <c r="I370" s="395">
        <f t="shared" si="13"/>
        <v>0</v>
      </c>
      <c r="L370" s="266"/>
    </row>
    <row r="371" spans="1:12" s="48" customFormat="1" ht="12.75">
      <c r="A371" s="67">
        <v>1</v>
      </c>
      <c r="B371" s="44" t="s">
        <v>759</v>
      </c>
      <c r="C371" s="63" t="s">
        <v>1605</v>
      </c>
      <c r="D371" s="309"/>
      <c r="E371" s="91"/>
      <c r="F371"/>
      <c r="G371">
        <f t="shared" si="12"/>
        <v>0</v>
      </c>
      <c r="H371"/>
      <c r="I371" s="395">
        <f t="shared" si="13"/>
        <v>0</v>
      </c>
      <c r="L371" s="266"/>
    </row>
    <row r="372" spans="1:12" s="48" customFormat="1" ht="12.75">
      <c r="A372" s="67">
        <v>1</v>
      </c>
      <c r="B372" s="44" t="s">
        <v>760</v>
      </c>
      <c r="C372" s="63" t="s">
        <v>1605</v>
      </c>
      <c r="D372" s="309"/>
      <c r="E372" s="91"/>
      <c r="F372"/>
      <c r="G372">
        <f t="shared" si="12"/>
        <v>0</v>
      </c>
      <c r="H372"/>
      <c r="I372" s="395">
        <f t="shared" si="13"/>
        <v>0</v>
      </c>
      <c r="L372" s="266"/>
    </row>
    <row r="373" spans="1:12" s="48" customFormat="1" ht="12.75">
      <c r="A373" s="67">
        <v>1</v>
      </c>
      <c r="B373" s="44" t="s">
        <v>761</v>
      </c>
      <c r="C373" s="63" t="s">
        <v>1605</v>
      </c>
      <c r="D373" s="309"/>
      <c r="E373" s="91"/>
      <c r="F373"/>
      <c r="G373">
        <f t="shared" si="12"/>
        <v>0</v>
      </c>
      <c r="H373"/>
      <c r="I373" s="395">
        <f t="shared" si="13"/>
        <v>0</v>
      </c>
      <c r="L373" s="266"/>
    </row>
    <row r="374" spans="1:12" s="48" customFormat="1" ht="12.75">
      <c r="A374" s="67">
        <v>1</v>
      </c>
      <c r="B374" s="44" t="s">
        <v>762</v>
      </c>
      <c r="C374" s="63" t="s">
        <v>1605</v>
      </c>
      <c r="D374" s="309"/>
      <c r="E374" s="91"/>
      <c r="F374"/>
      <c r="G374">
        <f t="shared" si="12"/>
        <v>0</v>
      </c>
      <c r="H374"/>
      <c r="I374" s="395">
        <f t="shared" si="13"/>
        <v>0</v>
      </c>
      <c r="L374" s="266"/>
    </row>
    <row r="375" spans="1:12" s="48" customFormat="1" ht="12.75">
      <c r="A375" s="67">
        <v>1</v>
      </c>
      <c r="B375" s="44" t="s">
        <v>763</v>
      </c>
      <c r="C375" s="63" t="s">
        <v>1605</v>
      </c>
      <c r="D375" s="309"/>
      <c r="E375" s="91"/>
      <c r="F375"/>
      <c r="G375">
        <f t="shared" si="12"/>
        <v>0</v>
      </c>
      <c r="H375"/>
      <c r="I375" s="395">
        <f t="shared" si="13"/>
        <v>0</v>
      </c>
      <c r="L375" s="266"/>
    </row>
    <row r="376" spans="1:12" s="48" customFormat="1" ht="12.75">
      <c r="A376" s="67">
        <v>1</v>
      </c>
      <c r="B376" s="44" t="s">
        <v>764</v>
      </c>
      <c r="C376" s="63" t="s">
        <v>1605</v>
      </c>
      <c r="D376" s="309"/>
      <c r="E376" s="91"/>
      <c r="F376"/>
      <c r="G376">
        <f t="shared" si="12"/>
        <v>0</v>
      </c>
      <c r="H376"/>
      <c r="I376" s="395">
        <f t="shared" si="13"/>
        <v>0</v>
      </c>
      <c r="L376" s="266"/>
    </row>
    <row r="377" spans="1:12" s="48" customFormat="1" ht="12.75">
      <c r="A377" s="67">
        <v>1</v>
      </c>
      <c r="B377" s="44" t="s">
        <v>765</v>
      </c>
      <c r="C377" s="63" t="s">
        <v>1605</v>
      </c>
      <c r="D377" s="309"/>
      <c r="E377" s="91"/>
      <c r="F377"/>
      <c r="G377">
        <f t="shared" si="12"/>
        <v>0</v>
      </c>
      <c r="H377"/>
      <c r="I377" s="395">
        <f t="shared" si="13"/>
        <v>0</v>
      </c>
      <c r="L377" s="266"/>
    </row>
    <row r="378" spans="1:12" s="48" customFormat="1" ht="12.75">
      <c r="A378" s="67">
        <v>1</v>
      </c>
      <c r="B378" s="44" t="s">
        <v>766</v>
      </c>
      <c r="C378" s="63" t="s">
        <v>1605</v>
      </c>
      <c r="D378" s="309"/>
      <c r="E378" s="91"/>
      <c r="F378"/>
      <c r="G378">
        <f t="shared" si="12"/>
        <v>0</v>
      </c>
      <c r="H378"/>
      <c r="I378" s="395">
        <f t="shared" si="13"/>
        <v>0</v>
      </c>
      <c r="L378" s="266"/>
    </row>
    <row r="379" spans="1:12" s="48" customFormat="1" ht="12.75">
      <c r="A379" s="67">
        <v>1</v>
      </c>
      <c r="B379" s="44" t="s">
        <v>763</v>
      </c>
      <c r="C379" s="63" t="s">
        <v>1605</v>
      </c>
      <c r="D379" s="309"/>
      <c r="E379" s="91"/>
      <c r="F379"/>
      <c r="G379">
        <f t="shared" si="12"/>
        <v>0</v>
      </c>
      <c r="H379"/>
      <c r="I379" s="395">
        <f t="shared" si="13"/>
        <v>0</v>
      </c>
      <c r="L379" s="266"/>
    </row>
    <row r="380" spans="1:12" s="48" customFormat="1" ht="12.75">
      <c r="A380" s="67">
        <v>1</v>
      </c>
      <c r="B380" s="44" t="s">
        <v>764</v>
      </c>
      <c r="C380" s="63" t="s">
        <v>1605</v>
      </c>
      <c r="D380" s="309"/>
      <c r="E380" s="91"/>
      <c r="F380"/>
      <c r="G380">
        <f t="shared" si="12"/>
        <v>0</v>
      </c>
      <c r="H380"/>
      <c r="I380" s="395">
        <f t="shared" si="13"/>
        <v>0</v>
      </c>
      <c r="L380" s="266"/>
    </row>
    <row r="381" spans="1:12" s="48" customFormat="1" ht="12.75">
      <c r="A381" s="67">
        <v>1</v>
      </c>
      <c r="B381" s="44" t="s">
        <v>765</v>
      </c>
      <c r="C381" s="63" t="s">
        <v>1605</v>
      </c>
      <c r="D381" s="309"/>
      <c r="E381" s="91"/>
      <c r="F381"/>
      <c r="G381">
        <f t="shared" si="12"/>
        <v>0</v>
      </c>
      <c r="H381"/>
      <c r="I381" s="395">
        <f t="shared" si="13"/>
        <v>0</v>
      </c>
      <c r="L381" s="266"/>
    </row>
    <row r="382" spans="1:12" s="48" customFormat="1" ht="12.75">
      <c r="A382" s="67">
        <v>1</v>
      </c>
      <c r="B382" s="44" t="s">
        <v>767</v>
      </c>
      <c r="C382" s="63" t="s">
        <v>1605</v>
      </c>
      <c r="D382" s="309"/>
      <c r="E382" s="91"/>
      <c r="F382"/>
      <c r="G382">
        <f t="shared" si="12"/>
        <v>0</v>
      </c>
      <c r="H382"/>
      <c r="I382" s="395">
        <f t="shared" si="13"/>
        <v>0</v>
      </c>
      <c r="L382" s="266"/>
    </row>
    <row r="383" spans="1:12" s="48" customFormat="1" ht="12.75">
      <c r="A383" s="67">
        <v>1</v>
      </c>
      <c r="B383" s="44" t="s">
        <v>768</v>
      </c>
      <c r="C383" s="63" t="s">
        <v>111</v>
      </c>
      <c r="D383" s="309"/>
      <c r="E383" s="91"/>
      <c r="F383"/>
      <c r="G383">
        <f t="shared" si="12"/>
        <v>0</v>
      </c>
      <c r="H383"/>
      <c r="I383" s="395">
        <f t="shared" si="13"/>
        <v>0</v>
      </c>
      <c r="L383" s="266"/>
    </row>
    <row r="384" spans="1:12" s="48" customFormat="1" ht="12.75">
      <c r="A384" s="67">
        <v>1</v>
      </c>
      <c r="B384" s="44" t="s">
        <v>769</v>
      </c>
      <c r="C384" s="63" t="s">
        <v>111</v>
      </c>
      <c r="D384" s="309"/>
      <c r="E384" s="91"/>
      <c r="F384"/>
      <c r="G384">
        <f t="shared" si="12"/>
        <v>0</v>
      </c>
      <c r="H384"/>
      <c r="I384" s="395">
        <f t="shared" si="13"/>
        <v>0</v>
      </c>
      <c r="L384" s="266"/>
    </row>
    <row r="385" spans="1:12" s="48" customFormat="1" ht="12.75">
      <c r="A385" s="67">
        <v>1</v>
      </c>
      <c r="B385" s="44" t="s">
        <v>770</v>
      </c>
      <c r="C385" s="63" t="s">
        <v>111</v>
      </c>
      <c r="D385" s="309"/>
      <c r="E385" s="91"/>
      <c r="F385"/>
      <c r="G385">
        <f t="shared" si="12"/>
        <v>0</v>
      </c>
      <c r="H385"/>
      <c r="I385" s="395">
        <f t="shared" si="13"/>
        <v>0</v>
      </c>
      <c r="L385" s="266"/>
    </row>
    <row r="386" spans="1:12" s="48" customFormat="1" ht="12.75">
      <c r="A386" s="67">
        <v>1</v>
      </c>
      <c r="B386" s="44" t="s">
        <v>771</v>
      </c>
      <c r="C386" s="63" t="s">
        <v>1605</v>
      </c>
      <c r="D386" s="309"/>
      <c r="E386" s="91"/>
      <c r="F386"/>
      <c r="G386">
        <f t="shared" si="12"/>
        <v>0</v>
      </c>
      <c r="H386"/>
      <c r="I386" s="395">
        <f t="shared" si="13"/>
        <v>0</v>
      </c>
      <c r="L386" s="266"/>
    </row>
    <row r="387" spans="1:12" s="48" customFormat="1" ht="12.75">
      <c r="A387" s="67">
        <v>1</v>
      </c>
      <c r="B387" s="44" t="s">
        <v>772</v>
      </c>
      <c r="C387" s="63" t="s">
        <v>1605</v>
      </c>
      <c r="D387" s="309"/>
      <c r="E387" s="91"/>
      <c r="F387"/>
      <c r="G387">
        <f t="shared" si="12"/>
        <v>0</v>
      </c>
      <c r="H387"/>
      <c r="I387" s="395">
        <f t="shared" si="13"/>
        <v>0</v>
      </c>
      <c r="L387" s="266"/>
    </row>
    <row r="388" spans="1:12" s="48" customFormat="1" ht="12.75">
      <c r="A388" s="67">
        <v>1</v>
      </c>
      <c r="B388" s="44" t="s">
        <v>773</v>
      </c>
      <c r="C388" s="63" t="s">
        <v>111</v>
      </c>
      <c r="D388" s="309"/>
      <c r="E388" s="91"/>
      <c r="F388"/>
      <c r="G388">
        <f t="shared" si="12"/>
        <v>0</v>
      </c>
      <c r="H388"/>
      <c r="I388" s="395">
        <f t="shared" si="13"/>
        <v>0</v>
      </c>
      <c r="L388" s="266"/>
    </row>
    <row r="389" spans="1:12" s="48" customFormat="1" ht="12.75">
      <c r="A389" s="67">
        <v>1</v>
      </c>
      <c r="B389" s="44" t="s">
        <v>774</v>
      </c>
      <c r="C389" s="63" t="s">
        <v>111</v>
      </c>
      <c r="D389" s="309"/>
      <c r="E389" s="91"/>
      <c r="F389"/>
      <c r="G389">
        <f t="shared" si="12"/>
        <v>0</v>
      </c>
      <c r="H389"/>
      <c r="I389" s="395">
        <f t="shared" si="13"/>
        <v>0</v>
      </c>
      <c r="L389" s="266"/>
    </row>
    <row r="390" spans="1:12" s="48" customFormat="1" ht="12.75">
      <c r="A390" s="67">
        <v>1</v>
      </c>
      <c r="B390" s="44" t="s">
        <v>775</v>
      </c>
      <c r="C390" s="63" t="s">
        <v>111</v>
      </c>
      <c r="D390" s="309"/>
      <c r="E390" s="91"/>
      <c r="F390"/>
      <c r="G390">
        <f t="shared" si="12"/>
        <v>0</v>
      </c>
      <c r="H390"/>
      <c r="I390" s="395">
        <f t="shared" si="13"/>
        <v>0</v>
      </c>
      <c r="L390" s="266"/>
    </row>
    <row r="391" spans="1:12" s="48" customFormat="1" ht="12.75">
      <c r="A391" s="67">
        <v>1</v>
      </c>
      <c r="B391" s="44" t="s">
        <v>776</v>
      </c>
      <c r="C391" s="63" t="s">
        <v>111</v>
      </c>
      <c r="D391" s="309"/>
      <c r="E391" s="91"/>
      <c r="F391"/>
      <c r="G391">
        <f t="shared" si="12"/>
        <v>0</v>
      </c>
      <c r="H391"/>
      <c r="I391" s="395">
        <f t="shared" si="13"/>
        <v>0</v>
      </c>
      <c r="L391" s="266"/>
    </row>
    <row r="392" spans="1:12" s="48" customFormat="1" ht="12.75">
      <c r="A392" s="67">
        <v>1</v>
      </c>
      <c r="B392" s="44" t="s">
        <v>777</v>
      </c>
      <c r="C392" s="64" t="s">
        <v>111</v>
      </c>
      <c r="D392" s="309"/>
      <c r="E392" s="91"/>
      <c r="F392"/>
      <c r="G392">
        <f t="shared" si="12"/>
        <v>0</v>
      </c>
      <c r="H392"/>
      <c r="I392" s="395">
        <f t="shared" si="13"/>
        <v>0</v>
      </c>
      <c r="L392" s="266"/>
    </row>
    <row r="393" spans="1:12" s="48" customFormat="1" ht="12.75">
      <c r="A393" s="67">
        <v>1</v>
      </c>
      <c r="B393" s="44" t="s">
        <v>778</v>
      </c>
      <c r="C393" s="63" t="s">
        <v>111</v>
      </c>
      <c r="D393" s="309"/>
      <c r="E393" s="91"/>
      <c r="F393"/>
      <c r="G393">
        <f t="shared" si="12"/>
        <v>0</v>
      </c>
      <c r="H393"/>
      <c r="I393" s="395">
        <f t="shared" si="13"/>
        <v>0</v>
      </c>
      <c r="L393" s="266"/>
    </row>
    <row r="394" spans="1:12" s="48" customFormat="1" ht="12.75">
      <c r="A394" s="67">
        <v>1</v>
      </c>
      <c r="B394" s="44" t="s">
        <v>779</v>
      </c>
      <c r="C394" s="63" t="s">
        <v>111</v>
      </c>
      <c r="D394" s="309"/>
      <c r="E394" s="91"/>
      <c r="F394"/>
      <c r="G394">
        <f t="shared" si="12"/>
        <v>0</v>
      </c>
      <c r="H394"/>
      <c r="I394" s="395">
        <f t="shared" si="13"/>
        <v>0</v>
      </c>
      <c r="L394" s="266"/>
    </row>
    <row r="395" spans="1:12" s="48" customFormat="1" ht="12.75">
      <c r="A395" s="67">
        <v>1</v>
      </c>
      <c r="B395" s="44" t="s">
        <v>780</v>
      </c>
      <c r="C395" s="63" t="s">
        <v>1605</v>
      </c>
      <c r="D395" s="309"/>
      <c r="E395" s="91"/>
      <c r="F395"/>
      <c r="G395">
        <f t="shared" si="12"/>
        <v>0</v>
      </c>
      <c r="H395"/>
      <c r="I395" s="395">
        <f t="shared" si="13"/>
        <v>0</v>
      </c>
      <c r="L395" s="266"/>
    </row>
    <row r="396" spans="1:12" s="48" customFormat="1" ht="12.75">
      <c r="A396" s="67">
        <v>1</v>
      </c>
      <c r="B396" s="44" t="s">
        <v>781</v>
      </c>
      <c r="C396" s="63" t="s">
        <v>111</v>
      </c>
      <c r="D396" s="309"/>
      <c r="E396" s="91"/>
      <c r="F396"/>
      <c r="G396">
        <f t="shared" si="12"/>
        <v>0</v>
      </c>
      <c r="H396"/>
      <c r="I396" s="395">
        <f t="shared" si="13"/>
        <v>0</v>
      </c>
      <c r="L396" s="266"/>
    </row>
    <row r="397" spans="1:12" s="48" customFormat="1" ht="12.75">
      <c r="A397" s="67">
        <v>1</v>
      </c>
      <c r="B397" s="44" t="s">
        <v>782</v>
      </c>
      <c r="C397" s="63" t="s">
        <v>111</v>
      </c>
      <c r="D397" s="309"/>
      <c r="E397" s="91"/>
      <c r="F397"/>
      <c r="G397">
        <f t="shared" si="12"/>
        <v>0</v>
      </c>
      <c r="H397"/>
      <c r="I397" s="395">
        <f t="shared" si="13"/>
        <v>0</v>
      </c>
      <c r="L397" s="266"/>
    </row>
    <row r="398" spans="1:12" s="48" customFormat="1" ht="12.75">
      <c r="A398" s="67">
        <v>1</v>
      </c>
      <c r="B398" s="44" t="s">
        <v>783</v>
      </c>
      <c r="C398" s="63" t="s">
        <v>1595</v>
      </c>
      <c r="D398" s="309"/>
      <c r="E398" s="91"/>
      <c r="F398"/>
      <c r="G398">
        <f t="shared" si="12"/>
        <v>0</v>
      </c>
      <c r="H398"/>
      <c r="I398" s="395">
        <f t="shared" si="13"/>
        <v>0</v>
      </c>
      <c r="L398" s="266"/>
    </row>
    <row r="399" spans="1:12" s="48" customFormat="1" ht="12.75">
      <c r="A399" s="67">
        <v>1</v>
      </c>
      <c r="B399" s="44" t="s">
        <v>784</v>
      </c>
      <c r="C399" s="63" t="s">
        <v>1613</v>
      </c>
      <c r="D399" s="309"/>
      <c r="E399" s="91"/>
      <c r="F399"/>
      <c r="G399">
        <f t="shared" si="12"/>
        <v>0</v>
      </c>
      <c r="H399"/>
      <c r="I399" s="395">
        <f t="shared" si="13"/>
        <v>0</v>
      </c>
      <c r="L399" s="266"/>
    </row>
    <row r="400" spans="1:12" s="48" customFormat="1" ht="12.75">
      <c r="A400" s="67">
        <v>1</v>
      </c>
      <c r="B400" s="44" t="s">
        <v>785</v>
      </c>
      <c r="C400" s="63" t="s">
        <v>1609</v>
      </c>
      <c r="D400" s="309"/>
      <c r="E400" s="91"/>
      <c r="F400"/>
      <c r="G400">
        <f t="shared" si="12"/>
        <v>0</v>
      </c>
      <c r="H400"/>
      <c r="I400" s="395">
        <f t="shared" si="13"/>
        <v>0</v>
      </c>
      <c r="L400" s="266"/>
    </row>
    <row r="401" spans="1:12" s="48" customFormat="1" ht="12.75">
      <c r="A401" s="67">
        <v>1</v>
      </c>
      <c r="B401" s="44" t="s">
        <v>786</v>
      </c>
      <c r="C401" s="63" t="s">
        <v>1609</v>
      </c>
      <c r="D401" s="309"/>
      <c r="E401" s="91"/>
      <c r="F401"/>
      <c r="G401">
        <f t="shared" si="12"/>
        <v>0</v>
      </c>
      <c r="H401"/>
      <c r="I401" s="395">
        <f t="shared" si="13"/>
        <v>0</v>
      </c>
      <c r="L401" s="266"/>
    </row>
    <row r="402" spans="1:12" s="48" customFormat="1" ht="12.75">
      <c r="A402" s="67">
        <v>1</v>
      </c>
      <c r="B402" s="44" t="s">
        <v>787</v>
      </c>
      <c r="C402" s="63" t="s">
        <v>1609</v>
      </c>
      <c r="D402" s="309"/>
      <c r="E402" s="91"/>
      <c r="F402"/>
      <c r="G402">
        <f t="shared" si="12"/>
        <v>0</v>
      </c>
      <c r="H402"/>
      <c r="I402" s="395">
        <f t="shared" si="13"/>
        <v>0</v>
      </c>
      <c r="L402" s="266"/>
    </row>
    <row r="403" spans="1:12" s="48" customFormat="1" ht="12.75">
      <c r="A403" s="67">
        <v>1</v>
      </c>
      <c r="B403" s="44" t="s">
        <v>788</v>
      </c>
      <c r="C403" s="63" t="s">
        <v>111</v>
      </c>
      <c r="D403" s="309"/>
      <c r="E403" s="91"/>
      <c r="F403"/>
      <c r="G403">
        <f t="shared" si="12"/>
        <v>0</v>
      </c>
      <c r="H403"/>
      <c r="I403" s="395">
        <f t="shared" si="13"/>
        <v>0</v>
      </c>
      <c r="L403" s="266"/>
    </row>
    <row r="404" spans="1:12" s="48" customFormat="1" ht="12.75">
      <c r="A404" s="67">
        <v>1</v>
      </c>
      <c r="B404" s="44" t="s">
        <v>789</v>
      </c>
      <c r="C404" s="63" t="s">
        <v>111</v>
      </c>
      <c r="D404" s="309"/>
      <c r="E404" s="91"/>
      <c r="F404"/>
      <c r="G404">
        <f t="shared" si="12"/>
        <v>0</v>
      </c>
      <c r="H404"/>
      <c r="I404" s="395">
        <f t="shared" si="13"/>
        <v>0</v>
      </c>
      <c r="L404" s="266"/>
    </row>
    <row r="405" spans="1:12" s="48" customFormat="1" ht="12.75">
      <c r="A405" s="67">
        <v>1</v>
      </c>
      <c r="B405" s="44" t="s">
        <v>790</v>
      </c>
      <c r="C405" s="63" t="s">
        <v>111</v>
      </c>
      <c r="D405" s="309"/>
      <c r="E405" s="91"/>
      <c r="F405"/>
      <c r="G405">
        <f t="shared" si="12"/>
        <v>0</v>
      </c>
      <c r="H405"/>
      <c r="I405" s="395">
        <f t="shared" si="13"/>
        <v>0</v>
      </c>
      <c r="L405" s="266"/>
    </row>
    <row r="406" spans="1:12" s="48" customFormat="1" ht="25.5">
      <c r="A406" s="67">
        <v>1</v>
      </c>
      <c r="B406" s="44" t="s">
        <v>791</v>
      </c>
      <c r="C406" s="63" t="s">
        <v>111</v>
      </c>
      <c r="D406" s="309"/>
      <c r="E406" s="91"/>
      <c r="F406"/>
      <c r="G406">
        <f t="shared" si="12"/>
        <v>0</v>
      </c>
      <c r="H406"/>
      <c r="I406" s="395">
        <f t="shared" si="13"/>
        <v>0</v>
      </c>
      <c r="L406" s="266"/>
    </row>
    <row r="407" spans="1:12" s="48" customFormat="1" ht="12.75">
      <c r="A407" s="67">
        <v>1</v>
      </c>
      <c r="B407" s="44" t="s">
        <v>792</v>
      </c>
      <c r="C407" s="63" t="s">
        <v>111</v>
      </c>
      <c r="D407" s="309"/>
      <c r="E407" s="91"/>
      <c r="F407"/>
      <c r="G407">
        <f t="shared" si="12"/>
        <v>0</v>
      </c>
      <c r="H407"/>
      <c r="I407" s="395">
        <f t="shared" si="13"/>
        <v>0</v>
      </c>
      <c r="L407" s="266"/>
    </row>
    <row r="408" spans="1:12" s="48" customFormat="1" ht="12.75">
      <c r="A408" s="67">
        <v>1</v>
      </c>
      <c r="B408" s="44" t="s">
        <v>793</v>
      </c>
      <c r="C408" s="63" t="s">
        <v>111</v>
      </c>
      <c r="D408" s="309"/>
      <c r="E408" s="91"/>
      <c r="F408"/>
      <c r="G408">
        <f t="shared" si="12"/>
        <v>0</v>
      </c>
      <c r="H408"/>
      <c r="I408" s="395">
        <f t="shared" si="13"/>
        <v>0</v>
      </c>
      <c r="L408" s="266"/>
    </row>
    <row r="409" spans="1:12" s="48" customFormat="1" ht="12.75">
      <c r="A409" s="67">
        <v>1</v>
      </c>
      <c r="B409" s="44" t="s">
        <v>794</v>
      </c>
      <c r="C409" s="63" t="s">
        <v>111</v>
      </c>
      <c r="D409" s="309"/>
      <c r="E409" s="91"/>
      <c r="F409"/>
      <c r="G409">
        <f t="shared" si="12"/>
        <v>0</v>
      </c>
      <c r="H409"/>
      <c r="I409" s="395">
        <f t="shared" si="13"/>
        <v>0</v>
      </c>
      <c r="L409" s="266"/>
    </row>
    <row r="410" spans="1:12" s="48" customFormat="1" ht="12.75">
      <c r="A410" s="67">
        <v>1</v>
      </c>
      <c r="B410" s="44" t="s">
        <v>795</v>
      </c>
      <c r="C410" s="63" t="s">
        <v>1605</v>
      </c>
      <c r="D410" s="309"/>
      <c r="E410" s="91"/>
      <c r="F410"/>
      <c r="G410">
        <f t="shared" si="12"/>
        <v>0</v>
      </c>
      <c r="H410"/>
      <c r="I410" s="395">
        <f t="shared" si="13"/>
        <v>0</v>
      </c>
      <c r="L410" s="266"/>
    </row>
    <row r="411" spans="1:12" s="48" customFormat="1" ht="12.75">
      <c r="A411" s="67">
        <v>1</v>
      </c>
      <c r="B411" s="44" t="s">
        <v>796</v>
      </c>
      <c r="C411" s="63" t="s">
        <v>1605</v>
      </c>
      <c r="D411" s="309"/>
      <c r="E411" s="91"/>
      <c r="F411"/>
      <c r="G411">
        <f t="shared" si="12"/>
        <v>0</v>
      </c>
      <c r="H411"/>
      <c r="I411" s="395">
        <f t="shared" si="13"/>
        <v>0</v>
      </c>
      <c r="L411" s="266"/>
    </row>
    <row r="412" spans="1:12" s="48" customFormat="1" ht="12.75">
      <c r="A412" s="67">
        <v>1</v>
      </c>
      <c r="B412" s="44" t="s">
        <v>797</v>
      </c>
      <c r="C412" s="63" t="s">
        <v>1605</v>
      </c>
      <c r="D412" s="309"/>
      <c r="E412" s="91"/>
      <c r="F412"/>
      <c r="G412">
        <f t="shared" si="12"/>
        <v>0</v>
      </c>
      <c r="H412"/>
      <c r="I412" s="395">
        <f t="shared" si="13"/>
        <v>0</v>
      </c>
      <c r="L412" s="266"/>
    </row>
    <row r="413" spans="1:12" s="48" customFormat="1" ht="12.75">
      <c r="A413" s="67">
        <v>1</v>
      </c>
      <c r="B413" s="44" t="s">
        <v>798</v>
      </c>
      <c r="C413" s="63" t="s">
        <v>1605</v>
      </c>
      <c r="D413" s="309"/>
      <c r="E413" s="91"/>
      <c r="F413"/>
      <c r="G413">
        <f t="shared" si="12"/>
        <v>0</v>
      </c>
      <c r="H413"/>
      <c r="I413" s="395">
        <f t="shared" si="13"/>
        <v>0</v>
      </c>
      <c r="L413" s="266"/>
    </row>
    <row r="414" spans="1:12" s="48" customFormat="1" ht="12.75">
      <c r="A414" s="67">
        <v>1</v>
      </c>
      <c r="B414" s="44" t="s">
        <v>799</v>
      </c>
      <c r="C414" s="63" t="s">
        <v>1605</v>
      </c>
      <c r="D414" s="309"/>
      <c r="E414" s="91"/>
      <c r="F414"/>
      <c r="G414">
        <f t="shared" si="12"/>
        <v>0</v>
      </c>
      <c r="H414"/>
      <c r="I414" s="395">
        <f t="shared" si="13"/>
        <v>0</v>
      </c>
      <c r="L414" s="266"/>
    </row>
    <row r="415" spans="1:12" s="48" customFormat="1" ht="12.75">
      <c r="A415" s="67">
        <v>1</v>
      </c>
      <c r="B415" s="44" t="s">
        <v>800</v>
      </c>
      <c r="C415" s="63" t="s">
        <v>1605</v>
      </c>
      <c r="D415" s="309"/>
      <c r="E415" s="91"/>
      <c r="F415"/>
      <c r="G415">
        <f t="shared" si="12"/>
        <v>0</v>
      </c>
      <c r="H415"/>
      <c r="I415" s="395">
        <f t="shared" si="13"/>
        <v>0</v>
      </c>
      <c r="L415" s="266"/>
    </row>
    <row r="416" spans="1:12" s="48" customFormat="1" ht="12.75">
      <c r="A416" s="67">
        <v>1</v>
      </c>
      <c r="B416" s="44" t="s">
        <v>801</v>
      </c>
      <c r="C416" s="63" t="s">
        <v>1605</v>
      </c>
      <c r="D416" s="309"/>
      <c r="E416" s="91"/>
      <c r="F416"/>
      <c r="G416">
        <f t="shared" si="12"/>
        <v>0</v>
      </c>
      <c r="H416"/>
      <c r="I416" s="395">
        <f t="shared" si="13"/>
        <v>0</v>
      </c>
      <c r="L416" s="266"/>
    </row>
    <row r="417" spans="1:12" s="48" customFormat="1" ht="12.75">
      <c r="A417" s="67">
        <v>1</v>
      </c>
      <c r="B417" s="44" t="s">
        <v>802</v>
      </c>
      <c r="C417" s="63" t="s">
        <v>1605</v>
      </c>
      <c r="D417" s="309"/>
      <c r="E417" s="91"/>
      <c r="F417"/>
      <c r="G417">
        <f aca="true" t="shared" si="14" ref="G417:G480">IF(ISBLANK(B417),0,IF(D417=0,0,1))</f>
        <v>0</v>
      </c>
      <c r="H417"/>
      <c r="I417" s="395">
        <f aca="true" t="shared" si="15" ref="I417:I480">D417</f>
        <v>0</v>
      </c>
      <c r="L417" s="266"/>
    </row>
    <row r="418" spans="1:12" s="48" customFormat="1" ht="12.75">
      <c r="A418" s="67">
        <v>1</v>
      </c>
      <c r="B418" s="44" t="s">
        <v>803</v>
      </c>
      <c r="C418" s="63" t="s">
        <v>111</v>
      </c>
      <c r="D418" s="309"/>
      <c r="E418" s="91"/>
      <c r="F418"/>
      <c r="G418">
        <f t="shared" si="14"/>
        <v>0</v>
      </c>
      <c r="H418"/>
      <c r="I418" s="395">
        <f t="shared" si="15"/>
        <v>0</v>
      </c>
      <c r="L418" s="266"/>
    </row>
    <row r="419" spans="1:12" s="48" customFormat="1" ht="12.75">
      <c r="A419" s="67">
        <v>1</v>
      </c>
      <c r="B419" s="44" t="s">
        <v>804</v>
      </c>
      <c r="C419" s="63" t="s">
        <v>111</v>
      </c>
      <c r="D419" s="309"/>
      <c r="E419" s="91"/>
      <c r="F419"/>
      <c r="G419">
        <f t="shared" si="14"/>
        <v>0</v>
      </c>
      <c r="H419"/>
      <c r="I419" s="395">
        <f t="shared" si="15"/>
        <v>0</v>
      </c>
      <c r="L419" s="266"/>
    </row>
    <row r="420" spans="1:12" s="48" customFormat="1" ht="12.75">
      <c r="A420" s="67">
        <v>1</v>
      </c>
      <c r="B420" s="44" t="s">
        <v>805</v>
      </c>
      <c r="C420" s="63" t="s">
        <v>111</v>
      </c>
      <c r="D420" s="309"/>
      <c r="E420" s="91"/>
      <c r="F420"/>
      <c r="G420">
        <f t="shared" si="14"/>
        <v>0</v>
      </c>
      <c r="H420"/>
      <c r="I420" s="395">
        <f t="shared" si="15"/>
        <v>0</v>
      </c>
      <c r="L420" s="266"/>
    </row>
    <row r="421" spans="1:12" s="48" customFormat="1" ht="12.75">
      <c r="A421" s="67">
        <v>1</v>
      </c>
      <c r="B421" s="44" t="s">
        <v>806</v>
      </c>
      <c r="C421" s="63" t="s">
        <v>1595</v>
      </c>
      <c r="D421" s="309"/>
      <c r="E421" s="91"/>
      <c r="F421"/>
      <c r="G421">
        <f t="shared" si="14"/>
        <v>0</v>
      </c>
      <c r="H421"/>
      <c r="I421" s="395">
        <f t="shared" si="15"/>
        <v>0</v>
      </c>
      <c r="L421" s="266"/>
    </row>
    <row r="422" spans="1:12" s="48" customFormat="1" ht="12.75">
      <c r="A422" s="67">
        <v>1</v>
      </c>
      <c r="B422" s="44" t="s">
        <v>807</v>
      </c>
      <c r="C422" s="63" t="s">
        <v>1605</v>
      </c>
      <c r="D422" s="309"/>
      <c r="E422" s="91"/>
      <c r="F422"/>
      <c r="G422">
        <f t="shared" si="14"/>
        <v>0</v>
      </c>
      <c r="H422"/>
      <c r="I422" s="395">
        <f t="shared" si="15"/>
        <v>0</v>
      </c>
      <c r="L422" s="266"/>
    </row>
    <row r="423" spans="1:12" s="48" customFormat="1" ht="12.75">
      <c r="A423" s="67">
        <v>1</v>
      </c>
      <c r="B423" s="44" t="s">
        <v>808</v>
      </c>
      <c r="C423" s="63" t="s">
        <v>1605</v>
      </c>
      <c r="D423" s="309"/>
      <c r="E423" s="91"/>
      <c r="F423"/>
      <c r="G423">
        <f t="shared" si="14"/>
        <v>0</v>
      </c>
      <c r="H423"/>
      <c r="I423" s="395">
        <f t="shared" si="15"/>
        <v>0</v>
      </c>
      <c r="L423" s="266"/>
    </row>
    <row r="424" spans="1:12" s="48" customFormat="1" ht="12.75">
      <c r="A424" s="67">
        <v>1</v>
      </c>
      <c r="B424" s="44" t="s">
        <v>809</v>
      </c>
      <c r="C424" s="63" t="s">
        <v>1605</v>
      </c>
      <c r="D424" s="309"/>
      <c r="E424" s="91"/>
      <c r="F424"/>
      <c r="G424">
        <f t="shared" si="14"/>
        <v>0</v>
      </c>
      <c r="H424"/>
      <c r="I424" s="395">
        <f t="shared" si="15"/>
        <v>0</v>
      </c>
      <c r="L424" s="266"/>
    </row>
    <row r="425" spans="1:12" s="48" customFormat="1" ht="12.75">
      <c r="A425" s="67">
        <v>1</v>
      </c>
      <c r="B425" s="44" t="s">
        <v>810</v>
      </c>
      <c r="C425" s="63" t="s">
        <v>1605</v>
      </c>
      <c r="D425" s="309"/>
      <c r="E425" s="91"/>
      <c r="F425"/>
      <c r="G425">
        <f t="shared" si="14"/>
        <v>0</v>
      </c>
      <c r="H425"/>
      <c r="I425" s="395">
        <f t="shared" si="15"/>
        <v>0</v>
      </c>
      <c r="L425" s="266"/>
    </row>
    <row r="426" spans="1:12" s="48" customFormat="1" ht="12.75">
      <c r="A426" s="67">
        <v>1</v>
      </c>
      <c r="B426" s="44" t="s">
        <v>811</v>
      </c>
      <c r="C426" s="63" t="s">
        <v>1605</v>
      </c>
      <c r="D426" s="309"/>
      <c r="E426" s="91"/>
      <c r="F426"/>
      <c r="G426">
        <f t="shared" si="14"/>
        <v>0</v>
      </c>
      <c r="H426"/>
      <c r="I426" s="395">
        <f t="shared" si="15"/>
        <v>0</v>
      </c>
      <c r="L426" s="266"/>
    </row>
    <row r="427" spans="1:12" s="48" customFormat="1" ht="25.5">
      <c r="A427" s="67">
        <v>1</v>
      </c>
      <c r="B427" s="45" t="s">
        <v>1619</v>
      </c>
      <c r="C427" s="63" t="s">
        <v>111</v>
      </c>
      <c r="D427" s="309"/>
      <c r="E427" s="91"/>
      <c r="F427"/>
      <c r="G427">
        <f t="shared" si="14"/>
        <v>0</v>
      </c>
      <c r="H427"/>
      <c r="I427" s="395">
        <f t="shared" si="15"/>
        <v>0</v>
      </c>
      <c r="L427" s="266"/>
    </row>
    <row r="428" spans="1:12" s="48" customFormat="1" ht="12.75">
      <c r="A428" s="67">
        <v>1</v>
      </c>
      <c r="B428" s="45" t="s">
        <v>812</v>
      </c>
      <c r="C428" s="63" t="s">
        <v>111</v>
      </c>
      <c r="D428" s="309"/>
      <c r="E428" s="91"/>
      <c r="F428"/>
      <c r="G428">
        <f t="shared" si="14"/>
        <v>0</v>
      </c>
      <c r="H428"/>
      <c r="I428" s="395">
        <f t="shared" si="15"/>
        <v>0</v>
      </c>
      <c r="L428" s="266"/>
    </row>
    <row r="429" spans="1:12" s="48" customFormat="1" ht="12.75">
      <c r="A429" s="67">
        <v>1</v>
      </c>
      <c r="B429" s="45" t="s">
        <v>813</v>
      </c>
      <c r="C429" s="63" t="s">
        <v>111</v>
      </c>
      <c r="D429" s="309"/>
      <c r="E429" s="91"/>
      <c r="F429"/>
      <c r="G429">
        <f t="shared" si="14"/>
        <v>0</v>
      </c>
      <c r="H429"/>
      <c r="I429" s="395">
        <f t="shared" si="15"/>
        <v>0</v>
      </c>
      <c r="L429" s="266"/>
    </row>
    <row r="430" spans="1:12" s="48" customFormat="1" ht="12.75">
      <c r="A430" s="67">
        <v>1</v>
      </c>
      <c r="B430" s="45" t="s">
        <v>814</v>
      </c>
      <c r="C430" s="63" t="s">
        <v>111</v>
      </c>
      <c r="D430" s="309"/>
      <c r="E430" s="91"/>
      <c r="F430"/>
      <c r="G430">
        <f t="shared" si="14"/>
        <v>0</v>
      </c>
      <c r="H430"/>
      <c r="I430" s="395">
        <f t="shared" si="15"/>
        <v>0</v>
      </c>
      <c r="L430" s="266"/>
    </row>
    <row r="431" spans="1:12" s="48" customFormat="1" ht="12.75">
      <c r="A431" s="67">
        <v>1</v>
      </c>
      <c r="B431" s="45" t="s">
        <v>815</v>
      </c>
      <c r="C431" s="63" t="s">
        <v>111</v>
      </c>
      <c r="D431" s="309"/>
      <c r="E431" s="91"/>
      <c r="F431"/>
      <c r="G431">
        <f t="shared" si="14"/>
        <v>0</v>
      </c>
      <c r="H431"/>
      <c r="I431" s="395">
        <f t="shared" si="15"/>
        <v>0</v>
      </c>
      <c r="L431" s="266"/>
    </row>
    <row r="432" spans="1:12" s="48" customFormat="1" ht="12.75">
      <c r="A432" s="67">
        <v>1</v>
      </c>
      <c r="B432" s="45" t="s">
        <v>816</v>
      </c>
      <c r="C432" s="63" t="s">
        <v>111</v>
      </c>
      <c r="D432" s="309"/>
      <c r="E432" s="91"/>
      <c r="F432"/>
      <c r="G432">
        <f t="shared" si="14"/>
        <v>0</v>
      </c>
      <c r="H432"/>
      <c r="I432" s="395">
        <f t="shared" si="15"/>
        <v>0</v>
      </c>
      <c r="L432" s="266"/>
    </row>
    <row r="433" spans="1:12" s="48" customFormat="1" ht="25.5">
      <c r="A433" s="67">
        <v>1</v>
      </c>
      <c r="B433" s="45" t="s">
        <v>817</v>
      </c>
      <c r="C433" s="63" t="s">
        <v>111</v>
      </c>
      <c r="D433" s="309"/>
      <c r="E433" s="91"/>
      <c r="F433"/>
      <c r="G433">
        <f t="shared" si="14"/>
        <v>0</v>
      </c>
      <c r="H433"/>
      <c r="I433" s="395">
        <f t="shared" si="15"/>
        <v>0</v>
      </c>
      <c r="L433" s="266"/>
    </row>
    <row r="434" spans="1:12" s="48" customFormat="1" ht="12.75">
      <c r="A434" s="67">
        <v>1</v>
      </c>
      <c r="B434" s="44" t="s">
        <v>818</v>
      </c>
      <c r="C434" s="63" t="s">
        <v>1605</v>
      </c>
      <c r="D434" s="309"/>
      <c r="E434" s="91"/>
      <c r="F434"/>
      <c r="G434">
        <f t="shared" si="14"/>
        <v>0</v>
      </c>
      <c r="H434"/>
      <c r="I434" s="395">
        <f t="shared" si="15"/>
        <v>0</v>
      </c>
      <c r="L434" s="266"/>
    </row>
    <row r="435" spans="1:12" s="48" customFormat="1" ht="12.75">
      <c r="A435" s="67">
        <v>1</v>
      </c>
      <c r="B435" s="44" t="s">
        <v>819</v>
      </c>
      <c r="C435" s="63" t="s">
        <v>111</v>
      </c>
      <c r="D435" s="309"/>
      <c r="E435" s="91"/>
      <c r="F435"/>
      <c r="G435">
        <f t="shared" si="14"/>
        <v>0</v>
      </c>
      <c r="H435"/>
      <c r="I435" s="395">
        <f t="shared" si="15"/>
        <v>0</v>
      </c>
      <c r="L435" s="266"/>
    </row>
    <row r="436" spans="1:12" s="48" customFormat="1" ht="12.75">
      <c r="A436" s="67">
        <v>1</v>
      </c>
      <c r="B436" s="44" t="s">
        <v>820</v>
      </c>
      <c r="C436" s="63" t="s">
        <v>111</v>
      </c>
      <c r="D436" s="309"/>
      <c r="E436" s="91"/>
      <c r="F436"/>
      <c r="G436">
        <f t="shared" si="14"/>
        <v>0</v>
      </c>
      <c r="H436"/>
      <c r="I436" s="395">
        <f t="shared" si="15"/>
        <v>0</v>
      </c>
      <c r="L436" s="266"/>
    </row>
    <row r="437" spans="1:12" s="48" customFormat="1" ht="12.75">
      <c r="A437" s="67">
        <v>1</v>
      </c>
      <c r="B437" s="44" t="s">
        <v>821</v>
      </c>
      <c r="C437" s="63" t="s">
        <v>1605</v>
      </c>
      <c r="D437" s="309"/>
      <c r="E437" s="91"/>
      <c r="F437"/>
      <c r="G437">
        <f t="shared" si="14"/>
        <v>0</v>
      </c>
      <c r="H437"/>
      <c r="I437" s="395">
        <f t="shared" si="15"/>
        <v>0</v>
      </c>
      <c r="L437" s="266"/>
    </row>
    <row r="438" spans="1:12" s="48" customFormat="1" ht="12.75">
      <c r="A438" s="67">
        <v>1</v>
      </c>
      <c r="B438" s="44" t="s">
        <v>822</v>
      </c>
      <c r="C438" s="63" t="s">
        <v>1605</v>
      </c>
      <c r="D438" s="309"/>
      <c r="E438" s="91"/>
      <c r="F438"/>
      <c r="G438">
        <f t="shared" si="14"/>
        <v>0</v>
      </c>
      <c r="H438"/>
      <c r="I438" s="395">
        <f t="shared" si="15"/>
        <v>0</v>
      </c>
      <c r="L438" s="266"/>
    </row>
    <row r="439" spans="1:12" s="48" customFormat="1" ht="12.75">
      <c r="A439" s="67">
        <v>1</v>
      </c>
      <c r="B439" s="44" t="s">
        <v>823</v>
      </c>
      <c r="C439" s="63" t="s">
        <v>1605</v>
      </c>
      <c r="D439" s="309"/>
      <c r="E439" s="91"/>
      <c r="F439"/>
      <c r="G439">
        <f t="shared" si="14"/>
        <v>0</v>
      </c>
      <c r="H439"/>
      <c r="I439" s="395">
        <f t="shared" si="15"/>
        <v>0</v>
      </c>
      <c r="L439" s="266"/>
    </row>
    <row r="440" spans="1:12" s="48" customFormat="1" ht="12.75">
      <c r="A440" s="67">
        <v>1</v>
      </c>
      <c r="B440" s="44" t="s">
        <v>824</v>
      </c>
      <c r="C440" s="63" t="s">
        <v>1605</v>
      </c>
      <c r="D440" s="309"/>
      <c r="E440" s="91"/>
      <c r="F440"/>
      <c r="G440">
        <f t="shared" si="14"/>
        <v>0</v>
      </c>
      <c r="H440"/>
      <c r="I440" s="395">
        <f t="shared" si="15"/>
        <v>0</v>
      </c>
      <c r="L440" s="266"/>
    </row>
    <row r="441" spans="1:12" s="48" customFormat="1" ht="12.75">
      <c r="A441" s="67">
        <v>1</v>
      </c>
      <c r="B441" s="44" t="s">
        <v>825</v>
      </c>
      <c r="C441" s="63" t="s">
        <v>1605</v>
      </c>
      <c r="D441" s="309"/>
      <c r="E441" s="91"/>
      <c r="F441"/>
      <c r="G441">
        <f t="shared" si="14"/>
        <v>0</v>
      </c>
      <c r="H441"/>
      <c r="I441" s="395">
        <f t="shared" si="15"/>
        <v>0</v>
      </c>
      <c r="L441" s="266"/>
    </row>
    <row r="442" spans="1:12" s="48" customFormat="1" ht="12.75">
      <c r="A442" s="67">
        <v>1</v>
      </c>
      <c r="B442" s="44" t="s">
        <v>826</v>
      </c>
      <c r="C442" s="63" t="s">
        <v>111</v>
      </c>
      <c r="D442" s="309"/>
      <c r="E442" s="91"/>
      <c r="F442"/>
      <c r="G442">
        <f t="shared" si="14"/>
        <v>0</v>
      </c>
      <c r="H442"/>
      <c r="I442" s="395">
        <f t="shared" si="15"/>
        <v>0</v>
      </c>
      <c r="L442" s="266"/>
    </row>
    <row r="443" spans="1:12" s="48" customFormat="1" ht="12.75">
      <c r="A443" s="67">
        <v>1</v>
      </c>
      <c r="B443" s="44" t="s">
        <v>827</v>
      </c>
      <c r="C443" s="63" t="s">
        <v>111</v>
      </c>
      <c r="D443" s="309"/>
      <c r="E443" s="91"/>
      <c r="F443"/>
      <c r="G443">
        <f t="shared" si="14"/>
        <v>0</v>
      </c>
      <c r="H443"/>
      <c r="I443" s="395">
        <f t="shared" si="15"/>
        <v>0</v>
      </c>
      <c r="L443" s="266"/>
    </row>
    <row r="444" spans="1:12" s="48" customFormat="1" ht="12.75">
      <c r="A444" s="67">
        <v>1</v>
      </c>
      <c r="B444" s="44" t="s">
        <v>828</v>
      </c>
      <c r="C444" s="63" t="s">
        <v>1609</v>
      </c>
      <c r="D444" s="309"/>
      <c r="E444" s="91"/>
      <c r="F444"/>
      <c r="G444">
        <f t="shared" si="14"/>
        <v>0</v>
      </c>
      <c r="H444"/>
      <c r="I444" s="395">
        <f t="shared" si="15"/>
        <v>0</v>
      </c>
      <c r="L444" s="266"/>
    </row>
    <row r="445" spans="1:12" s="48" customFormat="1" ht="12.75">
      <c r="A445" s="67">
        <v>1</v>
      </c>
      <c r="B445" s="44" t="s">
        <v>829</v>
      </c>
      <c r="C445" s="63" t="s">
        <v>1605</v>
      </c>
      <c r="D445" s="309"/>
      <c r="E445" s="91"/>
      <c r="F445"/>
      <c r="G445">
        <f t="shared" si="14"/>
        <v>0</v>
      </c>
      <c r="H445"/>
      <c r="I445" s="395">
        <f t="shared" si="15"/>
        <v>0</v>
      </c>
      <c r="L445" s="266"/>
    </row>
    <row r="446" spans="1:12" s="48" customFormat="1" ht="12.75">
      <c r="A446" s="67">
        <v>1</v>
      </c>
      <c r="B446" s="44" t="s">
        <v>830</v>
      </c>
      <c r="C446" s="63" t="s">
        <v>111</v>
      </c>
      <c r="D446" s="309"/>
      <c r="E446" s="91"/>
      <c r="F446"/>
      <c r="G446">
        <f t="shared" si="14"/>
        <v>0</v>
      </c>
      <c r="H446"/>
      <c r="I446" s="395">
        <f t="shared" si="15"/>
        <v>0</v>
      </c>
      <c r="L446" s="266"/>
    </row>
    <row r="447" spans="1:12" s="48" customFormat="1" ht="12.75">
      <c r="A447" s="67">
        <v>1</v>
      </c>
      <c r="B447" s="44" t="s">
        <v>831</v>
      </c>
      <c r="C447" s="63" t="s">
        <v>1605</v>
      </c>
      <c r="D447" s="309"/>
      <c r="E447" s="91"/>
      <c r="F447"/>
      <c r="G447">
        <f t="shared" si="14"/>
        <v>0</v>
      </c>
      <c r="H447"/>
      <c r="I447" s="395">
        <f t="shared" si="15"/>
        <v>0</v>
      </c>
      <c r="L447" s="266"/>
    </row>
    <row r="448" spans="1:12" s="48" customFormat="1" ht="12.75">
      <c r="A448" s="67">
        <v>1</v>
      </c>
      <c r="B448" s="44" t="s">
        <v>832</v>
      </c>
      <c r="C448" s="63" t="s">
        <v>111</v>
      </c>
      <c r="D448" s="309"/>
      <c r="E448" s="91"/>
      <c r="F448"/>
      <c r="G448">
        <f t="shared" si="14"/>
        <v>0</v>
      </c>
      <c r="H448"/>
      <c r="I448" s="395">
        <f t="shared" si="15"/>
        <v>0</v>
      </c>
      <c r="L448" s="266"/>
    </row>
    <row r="449" spans="1:12" s="48" customFormat="1" ht="12.75">
      <c r="A449" s="67">
        <v>1</v>
      </c>
      <c r="B449" s="44" t="s">
        <v>833</v>
      </c>
      <c r="C449" s="63" t="s">
        <v>111</v>
      </c>
      <c r="D449" s="309"/>
      <c r="E449" s="91"/>
      <c r="F449"/>
      <c r="G449">
        <f t="shared" si="14"/>
        <v>0</v>
      </c>
      <c r="H449"/>
      <c r="I449" s="395">
        <f t="shared" si="15"/>
        <v>0</v>
      </c>
      <c r="L449" s="266"/>
    </row>
    <row r="450" spans="1:12" s="48" customFormat="1" ht="12.75">
      <c r="A450" s="67">
        <v>1</v>
      </c>
      <c r="B450" s="44" t="s">
        <v>834</v>
      </c>
      <c r="C450" s="63" t="s">
        <v>111</v>
      </c>
      <c r="D450" s="309"/>
      <c r="E450" s="91"/>
      <c r="F450"/>
      <c r="G450">
        <f t="shared" si="14"/>
        <v>0</v>
      </c>
      <c r="H450"/>
      <c r="I450" s="395">
        <f t="shared" si="15"/>
        <v>0</v>
      </c>
      <c r="L450" s="266"/>
    </row>
    <row r="451" spans="1:12" s="48" customFormat="1" ht="12.75">
      <c r="A451" s="67">
        <v>1</v>
      </c>
      <c r="B451" s="44" t="s">
        <v>835</v>
      </c>
      <c r="C451" s="63" t="s">
        <v>111</v>
      </c>
      <c r="D451" s="309"/>
      <c r="E451" s="91"/>
      <c r="F451"/>
      <c r="G451">
        <f t="shared" si="14"/>
        <v>0</v>
      </c>
      <c r="H451"/>
      <c r="I451" s="395">
        <f t="shared" si="15"/>
        <v>0</v>
      </c>
      <c r="L451" s="266"/>
    </row>
    <row r="452" spans="1:12" s="48" customFormat="1" ht="12.75">
      <c r="A452" s="67">
        <v>1</v>
      </c>
      <c r="B452" s="44" t="s">
        <v>836</v>
      </c>
      <c r="C452" s="63" t="s">
        <v>111</v>
      </c>
      <c r="D452" s="309"/>
      <c r="E452" s="91"/>
      <c r="F452"/>
      <c r="G452">
        <f t="shared" si="14"/>
        <v>0</v>
      </c>
      <c r="H452"/>
      <c r="I452" s="395">
        <f t="shared" si="15"/>
        <v>0</v>
      </c>
      <c r="L452" s="266"/>
    </row>
    <row r="453" spans="1:12" s="48" customFormat="1" ht="12.75">
      <c r="A453" s="67">
        <v>1</v>
      </c>
      <c r="B453" s="44" t="s">
        <v>837</v>
      </c>
      <c r="C453" s="63" t="s">
        <v>111</v>
      </c>
      <c r="D453" s="309"/>
      <c r="E453" s="91"/>
      <c r="F453"/>
      <c r="G453">
        <f t="shared" si="14"/>
        <v>0</v>
      </c>
      <c r="H453"/>
      <c r="I453" s="395">
        <f t="shared" si="15"/>
        <v>0</v>
      </c>
      <c r="L453" s="266"/>
    </row>
    <row r="454" spans="1:12" s="48" customFormat="1" ht="12.75">
      <c r="A454" s="67">
        <v>1</v>
      </c>
      <c r="B454" s="44" t="s">
        <v>838</v>
      </c>
      <c r="C454" s="63" t="s">
        <v>111</v>
      </c>
      <c r="D454" s="309"/>
      <c r="E454" s="91"/>
      <c r="F454"/>
      <c r="G454">
        <f t="shared" si="14"/>
        <v>0</v>
      </c>
      <c r="H454"/>
      <c r="I454" s="395">
        <f t="shared" si="15"/>
        <v>0</v>
      </c>
      <c r="L454" s="266"/>
    </row>
    <row r="455" spans="1:12" s="48" customFormat="1" ht="12.75">
      <c r="A455" s="67">
        <v>1</v>
      </c>
      <c r="B455" s="44" t="s">
        <v>839</v>
      </c>
      <c r="C455" s="63" t="s">
        <v>1605</v>
      </c>
      <c r="D455" s="309"/>
      <c r="E455" s="91"/>
      <c r="F455"/>
      <c r="G455">
        <f t="shared" si="14"/>
        <v>0</v>
      </c>
      <c r="H455"/>
      <c r="I455" s="395">
        <f t="shared" si="15"/>
        <v>0</v>
      </c>
      <c r="L455" s="266"/>
    </row>
    <row r="456" spans="1:12" s="48" customFormat="1" ht="12.75">
      <c r="A456" s="67">
        <v>1</v>
      </c>
      <c r="B456" s="44" t="s">
        <v>840</v>
      </c>
      <c r="C456" s="63" t="s">
        <v>1605</v>
      </c>
      <c r="D456" s="309"/>
      <c r="E456" s="91"/>
      <c r="F456"/>
      <c r="G456">
        <f t="shared" si="14"/>
        <v>0</v>
      </c>
      <c r="H456"/>
      <c r="I456" s="395">
        <f t="shared" si="15"/>
        <v>0</v>
      </c>
      <c r="L456" s="266"/>
    </row>
    <row r="457" spans="1:12" s="48" customFormat="1" ht="12.75">
      <c r="A457" s="67">
        <v>1</v>
      </c>
      <c r="B457" s="44" t="s">
        <v>841</v>
      </c>
      <c r="C457" s="63" t="s">
        <v>1605</v>
      </c>
      <c r="D457" s="309"/>
      <c r="E457" s="91"/>
      <c r="F457"/>
      <c r="G457">
        <f t="shared" si="14"/>
        <v>0</v>
      </c>
      <c r="H457"/>
      <c r="I457" s="395">
        <f t="shared" si="15"/>
        <v>0</v>
      </c>
      <c r="L457" s="266"/>
    </row>
    <row r="458" spans="1:12" s="48" customFormat="1" ht="12.75">
      <c r="A458" s="67">
        <v>1</v>
      </c>
      <c r="B458" s="44" t="s">
        <v>842</v>
      </c>
      <c r="C458" s="63" t="s">
        <v>111</v>
      </c>
      <c r="D458" s="309"/>
      <c r="E458" s="91"/>
      <c r="F458"/>
      <c r="G458">
        <f t="shared" si="14"/>
        <v>0</v>
      </c>
      <c r="H458"/>
      <c r="I458" s="395">
        <f t="shared" si="15"/>
        <v>0</v>
      </c>
      <c r="L458" s="266"/>
    </row>
    <row r="459" spans="1:12" s="48" customFormat="1" ht="12.75">
      <c r="A459" s="67">
        <v>1</v>
      </c>
      <c r="B459" s="44" t="s">
        <v>843</v>
      </c>
      <c r="C459" s="63" t="s">
        <v>111</v>
      </c>
      <c r="D459" s="309"/>
      <c r="E459" s="91"/>
      <c r="F459"/>
      <c r="G459">
        <f t="shared" si="14"/>
        <v>0</v>
      </c>
      <c r="H459"/>
      <c r="I459" s="395">
        <f t="shared" si="15"/>
        <v>0</v>
      </c>
      <c r="L459" s="266"/>
    </row>
    <row r="460" spans="1:12" s="48" customFormat="1" ht="12.75">
      <c r="A460" s="67">
        <v>1</v>
      </c>
      <c r="B460" s="44" t="s">
        <v>844</v>
      </c>
      <c r="C460" s="63" t="s">
        <v>1605</v>
      </c>
      <c r="D460" s="309"/>
      <c r="E460" s="91"/>
      <c r="F460"/>
      <c r="G460">
        <f t="shared" si="14"/>
        <v>0</v>
      </c>
      <c r="H460"/>
      <c r="I460" s="395">
        <f t="shared" si="15"/>
        <v>0</v>
      </c>
      <c r="L460" s="266"/>
    </row>
    <row r="461" spans="1:12" s="48" customFormat="1" ht="12.75">
      <c r="A461" s="67">
        <v>1</v>
      </c>
      <c r="B461" s="44" t="s">
        <v>845</v>
      </c>
      <c r="C461" s="63" t="s">
        <v>1605</v>
      </c>
      <c r="D461" s="309"/>
      <c r="E461" s="91"/>
      <c r="F461"/>
      <c r="G461">
        <f t="shared" si="14"/>
        <v>0</v>
      </c>
      <c r="H461"/>
      <c r="I461" s="395">
        <f t="shared" si="15"/>
        <v>0</v>
      </c>
      <c r="L461" s="266"/>
    </row>
    <row r="462" spans="1:12" s="48" customFormat="1" ht="12.75">
      <c r="A462" s="67">
        <v>1</v>
      </c>
      <c r="B462" s="44" t="s">
        <v>846</v>
      </c>
      <c r="C462" s="63" t="s">
        <v>1605</v>
      </c>
      <c r="D462" s="309"/>
      <c r="E462" s="91"/>
      <c r="F462"/>
      <c r="G462">
        <f t="shared" si="14"/>
        <v>0</v>
      </c>
      <c r="H462"/>
      <c r="I462" s="395">
        <f t="shared" si="15"/>
        <v>0</v>
      </c>
      <c r="L462" s="266"/>
    </row>
    <row r="463" spans="1:12" s="48" customFormat="1" ht="12.75">
      <c r="A463" s="67">
        <v>1</v>
      </c>
      <c r="B463" s="44" t="s">
        <v>847</v>
      </c>
      <c r="C463" s="63" t="s">
        <v>1605</v>
      </c>
      <c r="D463" s="309"/>
      <c r="E463" s="91"/>
      <c r="F463"/>
      <c r="G463">
        <f t="shared" si="14"/>
        <v>0</v>
      </c>
      <c r="H463"/>
      <c r="I463" s="395">
        <f t="shared" si="15"/>
        <v>0</v>
      </c>
      <c r="L463" s="266"/>
    </row>
    <row r="464" spans="1:12" s="48" customFormat="1" ht="12.75">
      <c r="A464" s="67">
        <v>1</v>
      </c>
      <c r="B464" s="44" t="s">
        <v>848</v>
      </c>
      <c r="C464" s="63" t="s">
        <v>1605</v>
      </c>
      <c r="D464" s="309"/>
      <c r="E464" s="91"/>
      <c r="F464"/>
      <c r="G464">
        <f t="shared" si="14"/>
        <v>0</v>
      </c>
      <c r="H464"/>
      <c r="I464" s="395">
        <f t="shared" si="15"/>
        <v>0</v>
      </c>
      <c r="L464" s="266"/>
    </row>
    <row r="465" spans="1:12" s="48" customFormat="1" ht="13.5" thickBot="1">
      <c r="A465" s="68">
        <v>1</v>
      </c>
      <c r="B465" s="60" t="s">
        <v>849</v>
      </c>
      <c r="C465" s="77" t="s">
        <v>111</v>
      </c>
      <c r="D465" s="310"/>
      <c r="E465" s="306"/>
      <c r="F465"/>
      <c r="G465">
        <f t="shared" si="14"/>
        <v>0</v>
      </c>
      <c r="H465"/>
      <c r="I465" s="395">
        <f t="shared" si="15"/>
        <v>0</v>
      </c>
      <c r="L465" s="266"/>
    </row>
    <row r="466" spans="1:12" s="48" customFormat="1" ht="13.5" thickBot="1">
      <c r="A466" s="550" t="s">
        <v>850</v>
      </c>
      <c r="B466" s="551"/>
      <c r="C466" s="551"/>
      <c r="D466" s="551"/>
      <c r="E466" s="552"/>
      <c r="F466"/>
      <c r="G466"/>
      <c r="H466"/>
      <c r="I466" s="395"/>
      <c r="L466" s="266"/>
    </row>
    <row r="467" spans="1:12" s="48" customFormat="1" ht="12.75">
      <c r="A467" s="295" t="s">
        <v>209</v>
      </c>
      <c r="B467" s="296" t="s">
        <v>26</v>
      </c>
      <c r="C467" s="296" t="s">
        <v>28</v>
      </c>
      <c r="D467" s="296" t="s">
        <v>1318</v>
      </c>
      <c r="E467" s="297" t="s">
        <v>30</v>
      </c>
      <c r="F467"/>
      <c r="G467"/>
      <c r="H467"/>
      <c r="I467" s="395"/>
      <c r="L467" s="266"/>
    </row>
    <row r="468" spans="1:12" s="48" customFormat="1" ht="12.75">
      <c r="A468" s="67">
        <v>1</v>
      </c>
      <c r="B468" s="65" t="s">
        <v>851</v>
      </c>
      <c r="C468" s="63" t="s">
        <v>111</v>
      </c>
      <c r="D468" s="309"/>
      <c r="E468" s="91"/>
      <c r="F468"/>
      <c r="G468">
        <f t="shared" si="14"/>
        <v>0</v>
      </c>
      <c r="H468"/>
      <c r="I468" s="395">
        <f t="shared" si="15"/>
        <v>0</v>
      </c>
      <c r="L468" s="266"/>
    </row>
    <row r="469" spans="1:12" s="48" customFormat="1" ht="12.75">
      <c r="A469" s="67">
        <v>1</v>
      </c>
      <c r="B469" s="288" t="s">
        <v>852</v>
      </c>
      <c r="C469" s="63" t="s">
        <v>1605</v>
      </c>
      <c r="D469" s="309"/>
      <c r="E469" s="91"/>
      <c r="F469"/>
      <c r="G469">
        <f t="shared" si="14"/>
        <v>0</v>
      </c>
      <c r="H469"/>
      <c r="I469" s="395">
        <f t="shared" si="15"/>
        <v>0</v>
      </c>
      <c r="L469" s="266"/>
    </row>
    <row r="470" spans="1:12" s="48" customFormat="1" ht="12.75">
      <c r="A470" s="67">
        <v>1</v>
      </c>
      <c r="B470" s="65" t="s">
        <v>853</v>
      </c>
      <c r="C470" s="63" t="s">
        <v>1605</v>
      </c>
      <c r="D470" s="309"/>
      <c r="E470" s="91"/>
      <c r="F470"/>
      <c r="G470">
        <f t="shared" si="14"/>
        <v>0</v>
      </c>
      <c r="H470"/>
      <c r="I470" s="395">
        <f t="shared" si="15"/>
        <v>0</v>
      </c>
      <c r="L470" s="266"/>
    </row>
    <row r="471" spans="1:12" s="48" customFormat="1" ht="12.75">
      <c r="A471" s="67">
        <v>1</v>
      </c>
      <c r="B471" s="65" t="s">
        <v>854</v>
      </c>
      <c r="C471" s="63" t="s">
        <v>1612</v>
      </c>
      <c r="D471" s="309"/>
      <c r="E471" s="91"/>
      <c r="F471"/>
      <c r="G471">
        <f t="shared" si="14"/>
        <v>0</v>
      </c>
      <c r="H471"/>
      <c r="I471" s="395">
        <f t="shared" si="15"/>
        <v>0</v>
      </c>
      <c r="L471" s="266"/>
    </row>
    <row r="472" spans="1:12" s="48" customFormat="1" ht="12.75">
      <c r="A472" s="67">
        <v>1</v>
      </c>
      <c r="B472" s="65" t="s">
        <v>855</v>
      </c>
      <c r="C472" s="63" t="s">
        <v>111</v>
      </c>
      <c r="D472" s="309"/>
      <c r="E472" s="91"/>
      <c r="F472"/>
      <c r="G472">
        <f t="shared" si="14"/>
        <v>0</v>
      </c>
      <c r="H472"/>
      <c r="I472" s="395">
        <f t="shared" si="15"/>
        <v>0</v>
      </c>
      <c r="L472" s="266"/>
    </row>
    <row r="473" spans="1:12" s="48" customFormat="1" ht="12.75">
      <c r="A473" s="67">
        <v>1</v>
      </c>
      <c r="B473" s="65" t="s">
        <v>856</v>
      </c>
      <c r="C473" s="63" t="s">
        <v>111</v>
      </c>
      <c r="D473" s="309"/>
      <c r="E473" s="91"/>
      <c r="F473"/>
      <c r="G473">
        <f t="shared" si="14"/>
        <v>0</v>
      </c>
      <c r="H473"/>
      <c r="I473" s="395">
        <f t="shared" si="15"/>
        <v>0</v>
      </c>
      <c r="L473" s="266"/>
    </row>
    <row r="474" spans="1:12" s="48" customFormat="1" ht="12.75">
      <c r="A474" s="67">
        <v>1</v>
      </c>
      <c r="B474" s="65" t="s">
        <v>857</v>
      </c>
      <c r="C474" s="63" t="s">
        <v>111</v>
      </c>
      <c r="D474" s="309"/>
      <c r="E474" s="91"/>
      <c r="F474"/>
      <c r="G474">
        <f t="shared" si="14"/>
        <v>0</v>
      </c>
      <c r="H474"/>
      <c r="I474" s="395">
        <f t="shared" si="15"/>
        <v>0</v>
      </c>
      <c r="L474" s="266"/>
    </row>
    <row r="475" spans="1:12" s="48" customFormat="1" ht="12.75">
      <c r="A475" s="67">
        <v>1</v>
      </c>
      <c r="B475" s="65" t="s">
        <v>858</v>
      </c>
      <c r="C475" s="63" t="s">
        <v>111</v>
      </c>
      <c r="D475" s="309"/>
      <c r="E475" s="91"/>
      <c r="F475"/>
      <c r="G475">
        <f t="shared" si="14"/>
        <v>0</v>
      </c>
      <c r="H475"/>
      <c r="I475" s="395">
        <f t="shared" si="15"/>
        <v>0</v>
      </c>
      <c r="L475" s="266"/>
    </row>
    <row r="476" spans="1:12" s="48" customFormat="1" ht="12.75">
      <c r="A476" s="67">
        <v>1</v>
      </c>
      <c r="B476" s="65" t="s">
        <v>859</v>
      </c>
      <c r="C476" s="64" t="s">
        <v>1612</v>
      </c>
      <c r="D476" s="309"/>
      <c r="E476" s="91"/>
      <c r="F476"/>
      <c r="G476">
        <f t="shared" si="14"/>
        <v>0</v>
      </c>
      <c r="H476"/>
      <c r="I476" s="395">
        <f t="shared" si="15"/>
        <v>0</v>
      </c>
      <c r="L476" s="266"/>
    </row>
    <row r="477" spans="1:12" s="48" customFormat="1" ht="12.75">
      <c r="A477" s="67">
        <v>1</v>
      </c>
      <c r="B477" s="65" t="s">
        <v>860</v>
      </c>
      <c r="C477" s="63" t="s">
        <v>111</v>
      </c>
      <c r="D477" s="309"/>
      <c r="E477" s="91"/>
      <c r="F477"/>
      <c r="G477">
        <f t="shared" si="14"/>
        <v>0</v>
      </c>
      <c r="H477"/>
      <c r="I477" s="395">
        <f t="shared" si="15"/>
        <v>0</v>
      </c>
      <c r="L477" s="266"/>
    </row>
    <row r="478" spans="1:12" s="48" customFormat="1" ht="12.75">
      <c r="A478" s="67">
        <v>1</v>
      </c>
      <c r="B478" s="65" t="s">
        <v>861</v>
      </c>
      <c r="C478" s="63" t="s">
        <v>111</v>
      </c>
      <c r="D478" s="309"/>
      <c r="E478" s="91"/>
      <c r="F478"/>
      <c r="G478">
        <f t="shared" si="14"/>
        <v>0</v>
      </c>
      <c r="H478"/>
      <c r="I478" s="395">
        <f t="shared" si="15"/>
        <v>0</v>
      </c>
      <c r="L478" s="266"/>
    </row>
    <row r="479" spans="1:12" s="48" customFormat="1" ht="12.75">
      <c r="A479" s="67">
        <v>1</v>
      </c>
      <c r="B479" s="65" t="s">
        <v>862</v>
      </c>
      <c r="C479" s="63" t="s">
        <v>1605</v>
      </c>
      <c r="D479" s="309"/>
      <c r="E479" s="91"/>
      <c r="F479"/>
      <c r="G479">
        <f t="shared" si="14"/>
        <v>0</v>
      </c>
      <c r="H479"/>
      <c r="I479" s="395">
        <f t="shared" si="15"/>
        <v>0</v>
      </c>
      <c r="L479" s="266"/>
    </row>
    <row r="480" spans="1:12" s="48" customFormat="1" ht="13.5" thickBot="1">
      <c r="A480" s="68">
        <v>1</v>
      </c>
      <c r="B480" s="71" t="s">
        <v>863</v>
      </c>
      <c r="C480" s="77" t="s">
        <v>1605</v>
      </c>
      <c r="D480" s="310"/>
      <c r="E480" s="306"/>
      <c r="F480"/>
      <c r="G480">
        <f t="shared" si="14"/>
        <v>0</v>
      </c>
      <c r="H480"/>
      <c r="I480" s="395">
        <f t="shared" si="15"/>
        <v>0</v>
      </c>
      <c r="L480" s="266"/>
    </row>
    <row r="481" spans="1:12" s="48" customFormat="1" ht="13.5" thickBot="1">
      <c r="A481" s="550" t="s">
        <v>864</v>
      </c>
      <c r="B481" s="551"/>
      <c r="C481" s="551"/>
      <c r="D481" s="551"/>
      <c r="E481" s="552"/>
      <c r="F481"/>
      <c r="G481"/>
      <c r="H481"/>
      <c r="I481" s="395"/>
      <c r="L481" s="266"/>
    </row>
    <row r="482" spans="1:12" s="48" customFormat="1" ht="12.75">
      <c r="A482" s="295" t="s">
        <v>209</v>
      </c>
      <c r="B482" s="296" t="s">
        <v>26</v>
      </c>
      <c r="C482" s="296" t="s">
        <v>28</v>
      </c>
      <c r="D482" s="296" t="s">
        <v>1318</v>
      </c>
      <c r="E482" s="297" t="s">
        <v>30</v>
      </c>
      <c r="F482"/>
      <c r="G482"/>
      <c r="H482"/>
      <c r="I482" s="395"/>
      <c r="L482" s="266"/>
    </row>
    <row r="483" spans="1:12" s="48" customFormat="1" ht="12.75">
      <c r="A483" s="67">
        <v>1</v>
      </c>
      <c r="B483" s="44" t="s">
        <v>865</v>
      </c>
      <c r="C483" s="63" t="s">
        <v>111</v>
      </c>
      <c r="D483" s="309"/>
      <c r="E483" s="91"/>
      <c r="F483"/>
      <c r="G483">
        <f aca="true" t="shared" si="16" ref="G483:G544">IF(ISBLANK(B483),0,IF(D483=0,0,1))</f>
        <v>0</v>
      </c>
      <c r="H483"/>
      <c r="I483" s="395">
        <f aca="true" t="shared" si="17" ref="I483:I544">D483</f>
        <v>0</v>
      </c>
      <c r="L483" s="266"/>
    </row>
    <row r="484" spans="1:12" s="48" customFormat="1" ht="12.75">
      <c r="A484" s="67">
        <v>1</v>
      </c>
      <c r="B484" s="44" t="s">
        <v>866</v>
      </c>
      <c r="C484" s="63" t="s">
        <v>111</v>
      </c>
      <c r="D484" s="309"/>
      <c r="E484" s="91"/>
      <c r="F484"/>
      <c r="G484">
        <f t="shared" si="16"/>
        <v>0</v>
      </c>
      <c r="H484"/>
      <c r="I484" s="395">
        <f t="shared" si="17"/>
        <v>0</v>
      </c>
      <c r="L484" s="266"/>
    </row>
    <row r="485" spans="1:12" s="48" customFormat="1" ht="12.75">
      <c r="A485" s="67">
        <v>1</v>
      </c>
      <c r="B485" s="44" t="s">
        <v>867</v>
      </c>
      <c r="C485" s="63" t="s">
        <v>111</v>
      </c>
      <c r="D485" s="309"/>
      <c r="E485" s="91"/>
      <c r="F485"/>
      <c r="G485">
        <f t="shared" si="16"/>
        <v>0</v>
      </c>
      <c r="H485"/>
      <c r="I485" s="395">
        <f t="shared" si="17"/>
        <v>0</v>
      </c>
      <c r="L485" s="266"/>
    </row>
    <row r="486" spans="1:12" s="48" customFormat="1" ht="12.75">
      <c r="A486" s="67">
        <v>1</v>
      </c>
      <c r="B486" s="288" t="s">
        <v>868</v>
      </c>
      <c r="C486" s="63" t="s">
        <v>1603</v>
      </c>
      <c r="D486" s="309"/>
      <c r="E486" s="91"/>
      <c r="F486"/>
      <c r="G486">
        <f t="shared" si="16"/>
        <v>0</v>
      </c>
      <c r="H486"/>
      <c r="I486" s="395">
        <f t="shared" si="17"/>
        <v>0</v>
      </c>
      <c r="L486" s="266"/>
    </row>
    <row r="487" spans="1:12" s="48" customFormat="1" ht="12.75">
      <c r="A487" s="67">
        <v>1</v>
      </c>
      <c r="B487" s="288" t="s">
        <v>869</v>
      </c>
      <c r="C487" s="63" t="s">
        <v>1603</v>
      </c>
      <c r="D487" s="309"/>
      <c r="E487" s="91"/>
      <c r="F487"/>
      <c r="G487">
        <f t="shared" si="16"/>
        <v>0</v>
      </c>
      <c r="H487"/>
      <c r="I487" s="395">
        <f t="shared" si="17"/>
        <v>0</v>
      </c>
      <c r="L487" s="266"/>
    </row>
    <row r="488" spans="1:12" s="48" customFormat="1" ht="12.75">
      <c r="A488" s="67">
        <v>1</v>
      </c>
      <c r="B488" s="288" t="s">
        <v>870</v>
      </c>
      <c r="C488" s="63" t="s">
        <v>111</v>
      </c>
      <c r="D488" s="309"/>
      <c r="E488" s="91"/>
      <c r="F488"/>
      <c r="G488">
        <f t="shared" si="16"/>
        <v>0</v>
      </c>
      <c r="H488"/>
      <c r="I488" s="395">
        <f t="shared" si="17"/>
        <v>0</v>
      </c>
      <c r="L488" s="266"/>
    </row>
    <row r="489" spans="1:12" s="48" customFormat="1" ht="12.75">
      <c r="A489" s="67">
        <v>1</v>
      </c>
      <c r="B489" s="288" t="s">
        <v>871</v>
      </c>
      <c r="C489" s="63" t="s">
        <v>111</v>
      </c>
      <c r="D489" s="309"/>
      <c r="E489" s="91"/>
      <c r="F489"/>
      <c r="G489">
        <f t="shared" si="16"/>
        <v>0</v>
      </c>
      <c r="H489"/>
      <c r="I489" s="395">
        <f t="shared" si="17"/>
        <v>0</v>
      </c>
      <c r="L489" s="266"/>
    </row>
    <row r="490" spans="1:12" s="48" customFormat="1" ht="12.75">
      <c r="A490" s="67">
        <v>1</v>
      </c>
      <c r="B490" s="288" t="s">
        <v>872</v>
      </c>
      <c r="C490" s="63" t="s">
        <v>111</v>
      </c>
      <c r="D490" s="309"/>
      <c r="E490" s="91"/>
      <c r="F490"/>
      <c r="G490">
        <f t="shared" si="16"/>
        <v>0</v>
      </c>
      <c r="H490"/>
      <c r="I490" s="395">
        <f t="shared" si="17"/>
        <v>0</v>
      </c>
      <c r="L490" s="266"/>
    </row>
    <row r="491" spans="1:12" s="48" customFormat="1" ht="12.75">
      <c r="A491" s="67">
        <v>1</v>
      </c>
      <c r="B491" s="288" t="s">
        <v>873</v>
      </c>
      <c r="C491" s="63" t="s">
        <v>1605</v>
      </c>
      <c r="D491" s="309"/>
      <c r="E491" s="91"/>
      <c r="F491"/>
      <c r="G491">
        <f t="shared" si="16"/>
        <v>0</v>
      </c>
      <c r="H491"/>
      <c r="I491" s="395">
        <f t="shared" si="17"/>
        <v>0</v>
      </c>
      <c r="L491" s="266"/>
    </row>
    <row r="492" spans="1:12" s="48" customFormat="1" ht="12.75">
      <c r="A492" s="67">
        <v>1</v>
      </c>
      <c r="B492" s="288" t="s">
        <v>874</v>
      </c>
      <c r="C492" s="63" t="s">
        <v>111</v>
      </c>
      <c r="D492" s="309"/>
      <c r="E492" s="91"/>
      <c r="F492"/>
      <c r="G492">
        <f t="shared" si="16"/>
        <v>0</v>
      </c>
      <c r="H492"/>
      <c r="I492" s="395">
        <f t="shared" si="17"/>
        <v>0</v>
      </c>
      <c r="L492" s="266"/>
    </row>
    <row r="493" spans="1:12" s="48" customFormat="1" ht="12.75">
      <c r="A493" s="67">
        <v>1</v>
      </c>
      <c r="B493" s="288" t="s">
        <v>875</v>
      </c>
      <c r="C493" s="63" t="s">
        <v>111</v>
      </c>
      <c r="D493" s="309"/>
      <c r="E493" s="91"/>
      <c r="F493"/>
      <c r="G493">
        <f t="shared" si="16"/>
        <v>0</v>
      </c>
      <c r="H493"/>
      <c r="I493" s="395">
        <f t="shared" si="17"/>
        <v>0</v>
      </c>
      <c r="L493" s="266"/>
    </row>
    <row r="494" spans="1:12" s="48" customFormat="1" ht="12.75">
      <c r="A494" s="67">
        <v>1</v>
      </c>
      <c r="B494" s="65" t="s">
        <v>876</v>
      </c>
      <c r="C494" s="63" t="s">
        <v>1611</v>
      </c>
      <c r="D494" s="309"/>
      <c r="E494" s="91"/>
      <c r="F494"/>
      <c r="G494">
        <f t="shared" si="16"/>
        <v>0</v>
      </c>
      <c r="H494"/>
      <c r="I494" s="395">
        <f t="shared" si="17"/>
        <v>0</v>
      </c>
      <c r="L494" s="266"/>
    </row>
    <row r="495" spans="1:12" s="48" customFormat="1" ht="12.75">
      <c r="A495" s="67">
        <v>1</v>
      </c>
      <c r="B495" s="65" t="s">
        <v>877</v>
      </c>
      <c r="C495" s="63" t="s">
        <v>1610</v>
      </c>
      <c r="D495" s="309"/>
      <c r="E495" s="91"/>
      <c r="F495"/>
      <c r="G495">
        <f t="shared" si="16"/>
        <v>0</v>
      </c>
      <c r="H495"/>
      <c r="I495" s="395">
        <f t="shared" si="17"/>
        <v>0</v>
      </c>
      <c r="L495" s="266"/>
    </row>
    <row r="496" spans="1:12" s="48" customFormat="1" ht="12.75">
      <c r="A496" s="67">
        <v>1</v>
      </c>
      <c r="B496" s="65" t="s">
        <v>878</v>
      </c>
      <c r="C496" s="63" t="s">
        <v>1610</v>
      </c>
      <c r="D496" s="309"/>
      <c r="E496" s="91"/>
      <c r="F496"/>
      <c r="G496">
        <f t="shared" si="16"/>
        <v>0</v>
      </c>
      <c r="H496"/>
      <c r="I496" s="395">
        <f t="shared" si="17"/>
        <v>0</v>
      </c>
      <c r="L496" s="266"/>
    </row>
    <row r="497" spans="1:12" s="48" customFormat="1" ht="12.75">
      <c r="A497" s="67">
        <v>1</v>
      </c>
      <c r="B497" s="65" t="s">
        <v>879</v>
      </c>
      <c r="C497" s="63" t="s">
        <v>1604</v>
      </c>
      <c r="D497" s="309"/>
      <c r="E497" s="91"/>
      <c r="F497"/>
      <c r="G497">
        <f t="shared" si="16"/>
        <v>0</v>
      </c>
      <c r="H497"/>
      <c r="I497" s="395">
        <f t="shared" si="17"/>
        <v>0</v>
      </c>
      <c r="L497" s="266"/>
    </row>
    <row r="498" spans="1:12" s="48" customFormat="1" ht="12.75">
      <c r="A498" s="67">
        <v>1</v>
      </c>
      <c r="B498" s="65" t="s">
        <v>880</v>
      </c>
      <c r="C498" s="63" t="s">
        <v>1595</v>
      </c>
      <c r="D498" s="309"/>
      <c r="E498" s="91"/>
      <c r="F498"/>
      <c r="G498">
        <f t="shared" si="16"/>
        <v>0</v>
      </c>
      <c r="H498"/>
      <c r="I498" s="395">
        <f t="shared" si="17"/>
        <v>0</v>
      </c>
      <c r="L498" s="266"/>
    </row>
    <row r="499" spans="1:12" s="48" customFormat="1" ht="12.75">
      <c r="A499" s="67">
        <v>1</v>
      </c>
      <c r="B499" s="65" t="s">
        <v>881</v>
      </c>
      <c r="C499" s="63" t="s">
        <v>1604</v>
      </c>
      <c r="D499" s="309"/>
      <c r="E499" s="91"/>
      <c r="F499"/>
      <c r="G499">
        <f t="shared" si="16"/>
        <v>0</v>
      </c>
      <c r="H499"/>
      <c r="I499" s="395">
        <f t="shared" si="17"/>
        <v>0</v>
      </c>
      <c r="L499" s="266"/>
    </row>
    <row r="500" spans="1:12" s="48" customFormat="1" ht="12.75">
      <c r="A500" s="67">
        <v>1</v>
      </c>
      <c r="B500" s="65" t="s">
        <v>882</v>
      </c>
      <c r="C500" s="63" t="s">
        <v>1595</v>
      </c>
      <c r="D500" s="309"/>
      <c r="E500" s="91"/>
      <c r="F500"/>
      <c r="G500">
        <f t="shared" si="16"/>
        <v>0</v>
      </c>
      <c r="H500"/>
      <c r="I500" s="395">
        <f t="shared" si="17"/>
        <v>0</v>
      </c>
      <c r="L500" s="266"/>
    </row>
    <row r="501" spans="1:12" s="48" customFormat="1" ht="12.75">
      <c r="A501" s="67">
        <v>1</v>
      </c>
      <c r="B501" s="65" t="s">
        <v>883</v>
      </c>
      <c r="C501" s="63" t="s">
        <v>1595</v>
      </c>
      <c r="D501" s="309"/>
      <c r="E501" s="91"/>
      <c r="F501"/>
      <c r="G501">
        <f t="shared" si="16"/>
        <v>0</v>
      </c>
      <c r="H501"/>
      <c r="I501" s="395">
        <f t="shared" si="17"/>
        <v>0</v>
      </c>
      <c r="L501" s="266"/>
    </row>
    <row r="502" spans="1:12" s="48" customFormat="1" ht="12.75">
      <c r="A502" s="67">
        <v>1</v>
      </c>
      <c r="B502" s="65" t="s">
        <v>884</v>
      </c>
      <c r="C502" s="63" t="s">
        <v>111</v>
      </c>
      <c r="D502" s="309"/>
      <c r="E502" s="91"/>
      <c r="F502"/>
      <c r="G502">
        <f t="shared" si="16"/>
        <v>0</v>
      </c>
      <c r="H502"/>
      <c r="I502" s="395">
        <f t="shared" si="17"/>
        <v>0</v>
      </c>
      <c r="L502" s="266"/>
    </row>
    <row r="503" spans="1:12" s="48" customFormat="1" ht="12.75">
      <c r="A503" s="67">
        <v>1</v>
      </c>
      <c r="B503" s="65" t="s">
        <v>885</v>
      </c>
      <c r="C503" s="63" t="s">
        <v>111</v>
      </c>
      <c r="D503" s="309"/>
      <c r="E503" s="91"/>
      <c r="F503"/>
      <c r="G503">
        <f t="shared" si="16"/>
        <v>0</v>
      </c>
      <c r="H503"/>
      <c r="I503" s="395">
        <f t="shared" si="17"/>
        <v>0</v>
      </c>
      <c r="L503" s="266"/>
    </row>
    <row r="504" spans="1:12" s="48" customFormat="1" ht="12.75">
      <c r="A504" s="67">
        <v>1</v>
      </c>
      <c r="B504" s="288" t="s">
        <v>886</v>
      </c>
      <c r="C504" s="63" t="s">
        <v>111</v>
      </c>
      <c r="D504" s="309"/>
      <c r="E504" s="91"/>
      <c r="F504"/>
      <c r="G504">
        <f t="shared" si="16"/>
        <v>0</v>
      </c>
      <c r="H504"/>
      <c r="I504" s="395">
        <f t="shared" si="17"/>
        <v>0</v>
      </c>
      <c r="L504" s="266"/>
    </row>
    <row r="505" spans="1:12" s="48" customFormat="1" ht="12.75">
      <c r="A505" s="67">
        <v>1</v>
      </c>
      <c r="B505" s="288" t="s">
        <v>887</v>
      </c>
      <c r="C505" s="63" t="s">
        <v>111</v>
      </c>
      <c r="D505" s="309"/>
      <c r="E505" s="91"/>
      <c r="F505"/>
      <c r="G505">
        <f t="shared" si="16"/>
        <v>0</v>
      </c>
      <c r="H505"/>
      <c r="I505" s="395">
        <f t="shared" si="17"/>
        <v>0</v>
      </c>
      <c r="L505" s="266"/>
    </row>
    <row r="506" spans="1:12" s="48" customFormat="1" ht="12.75">
      <c r="A506" s="67">
        <v>1</v>
      </c>
      <c r="B506" s="288" t="s">
        <v>888</v>
      </c>
      <c r="C506" s="63" t="s">
        <v>111</v>
      </c>
      <c r="D506" s="309"/>
      <c r="E506" s="91"/>
      <c r="F506"/>
      <c r="G506">
        <f t="shared" si="16"/>
        <v>0</v>
      </c>
      <c r="H506"/>
      <c r="I506" s="395">
        <f t="shared" si="17"/>
        <v>0</v>
      </c>
      <c r="L506" s="266"/>
    </row>
    <row r="507" spans="1:12" s="48" customFormat="1" ht="12.75">
      <c r="A507" s="67">
        <v>1</v>
      </c>
      <c r="B507" s="288" t="s">
        <v>889</v>
      </c>
      <c r="C507" s="63" t="s">
        <v>111</v>
      </c>
      <c r="D507" s="309"/>
      <c r="E507" s="91"/>
      <c r="F507"/>
      <c r="G507">
        <f t="shared" si="16"/>
        <v>0</v>
      </c>
      <c r="H507"/>
      <c r="I507" s="395">
        <f t="shared" si="17"/>
        <v>0</v>
      </c>
      <c r="L507" s="266"/>
    </row>
    <row r="508" spans="1:12" s="48" customFormat="1" ht="12.75">
      <c r="A508" s="67">
        <v>1</v>
      </c>
      <c r="B508" s="288" t="s">
        <v>890</v>
      </c>
      <c r="C508" s="63" t="s">
        <v>111</v>
      </c>
      <c r="D508" s="309"/>
      <c r="E508" s="91"/>
      <c r="F508"/>
      <c r="G508">
        <f t="shared" si="16"/>
        <v>0</v>
      </c>
      <c r="H508"/>
      <c r="I508" s="395">
        <f t="shared" si="17"/>
        <v>0</v>
      </c>
      <c r="L508" s="266"/>
    </row>
    <row r="509" spans="1:12" s="48" customFormat="1" ht="12.75">
      <c r="A509" s="67">
        <v>1</v>
      </c>
      <c r="B509" s="288" t="s">
        <v>891</v>
      </c>
      <c r="C509" s="63" t="s">
        <v>111</v>
      </c>
      <c r="D509" s="309"/>
      <c r="E509" s="91"/>
      <c r="F509"/>
      <c r="G509">
        <f t="shared" si="16"/>
        <v>0</v>
      </c>
      <c r="H509"/>
      <c r="I509" s="395">
        <f t="shared" si="17"/>
        <v>0</v>
      </c>
      <c r="L509" s="266"/>
    </row>
    <row r="510" spans="1:12" s="48" customFormat="1" ht="12.75">
      <c r="A510" s="67">
        <v>1</v>
      </c>
      <c r="B510" s="65" t="s">
        <v>892</v>
      </c>
      <c r="C510" s="63" t="s">
        <v>111</v>
      </c>
      <c r="D510" s="309"/>
      <c r="E510" s="91"/>
      <c r="F510"/>
      <c r="G510">
        <f t="shared" si="16"/>
        <v>0</v>
      </c>
      <c r="H510"/>
      <c r="I510" s="395">
        <f t="shared" si="17"/>
        <v>0</v>
      </c>
      <c r="L510" s="266"/>
    </row>
    <row r="511" spans="1:12" s="48" customFormat="1" ht="12.75">
      <c r="A511" s="67">
        <v>1</v>
      </c>
      <c r="B511" s="65" t="s">
        <v>893</v>
      </c>
      <c r="C511" s="63" t="s">
        <v>111</v>
      </c>
      <c r="D511" s="309"/>
      <c r="E511" s="91"/>
      <c r="F511"/>
      <c r="G511">
        <f t="shared" si="16"/>
        <v>0</v>
      </c>
      <c r="H511"/>
      <c r="I511" s="395">
        <f t="shared" si="17"/>
        <v>0</v>
      </c>
      <c r="L511" s="266"/>
    </row>
    <row r="512" spans="1:12" s="48" customFormat="1" ht="13.5" thickBot="1">
      <c r="A512" s="68">
        <v>1</v>
      </c>
      <c r="B512" s="71" t="s">
        <v>894</v>
      </c>
      <c r="C512" s="77" t="s">
        <v>111</v>
      </c>
      <c r="D512" s="310"/>
      <c r="E512" s="306"/>
      <c r="F512"/>
      <c r="G512">
        <f t="shared" si="16"/>
        <v>0</v>
      </c>
      <c r="H512"/>
      <c r="I512" s="395">
        <f t="shared" si="17"/>
        <v>0</v>
      </c>
      <c r="L512" s="266"/>
    </row>
    <row r="513" spans="1:12" s="48" customFormat="1" ht="13.5" thickBot="1">
      <c r="A513" s="550" t="s">
        <v>895</v>
      </c>
      <c r="B513" s="551"/>
      <c r="C513" s="551"/>
      <c r="D513" s="551"/>
      <c r="E513" s="552"/>
      <c r="F513"/>
      <c r="G513"/>
      <c r="H513"/>
      <c r="I513" s="395"/>
      <c r="L513" s="266"/>
    </row>
    <row r="514" spans="1:12" s="48" customFormat="1" ht="12.75">
      <c r="A514" s="295" t="s">
        <v>209</v>
      </c>
      <c r="B514" s="296" t="s">
        <v>26</v>
      </c>
      <c r="C514" s="296" t="s">
        <v>28</v>
      </c>
      <c r="D514" s="296" t="s">
        <v>1318</v>
      </c>
      <c r="E514" s="297" t="s">
        <v>30</v>
      </c>
      <c r="F514"/>
      <c r="G514"/>
      <c r="H514"/>
      <c r="I514" s="395"/>
      <c r="L514" s="266"/>
    </row>
    <row r="515" spans="1:12" s="48" customFormat="1" ht="12.75">
      <c r="A515" s="67">
        <v>1</v>
      </c>
      <c r="B515" s="44" t="s">
        <v>896</v>
      </c>
      <c r="C515" s="63" t="s">
        <v>1605</v>
      </c>
      <c r="D515" s="309"/>
      <c r="E515" s="91"/>
      <c r="F515"/>
      <c r="G515">
        <f t="shared" si="16"/>
        <v>0</v>
      </c>
      <c r="H515"/>
      <c r="I515" s="395">
        <f t="shared" si="17"/>
        <v>0</v>
      </c>
      <c r="L515" s="266"/>
    </row>
    <row r="516" spans="1:12" s="48" customFormat="1" ht="12.75">
      <c r="A516" s="67">
        <v>1</v>
      </c>
      <c r="B516" s="44" t="s">
        <v>897</v>
      </c>
      <c r="C516" s="63" t="s">
        <v>1605</v>
      </c>
      <c r="D516" s="309"/>
      <c r="E516" s="91"/>
      <c r="F516"/>
      <c r="G516">
        <f t="shared" si="16"/>
        <v>0</v>
      </c>
      <c r="H516"/>
      <c r="I516" s="395">
        <f t="shared" si="17"/>
        <v>0</v>
      </c>
      <c r="L516" s="266"/>
    </row>
    <row r="517" spans="1:12" s="48" customFormat="1" ht="12.75">
      <c r="A517" s="67">
        <v>1</v>
      </c>
      <c r="B517" s="44" t="s">
        <v>898</v>
      </c>
      <c r="C517" s="63" t="s">
        <v>1605</v>
      </c>
      <c r="D517" s="309"/>
      <c r="E517" s="91"/>
      <c r="F517"/>
      <c r="G517">
        <f t="shared" si="16"/>
        <v>0</v>
      </c>
      <c r="H517"/>
      <c r="I517" s="395">
        <f t="shared" si="17"/>
        <v>0</v>
      </c>
      <c r="L517" s="266"/>
    </row>
    <row r="518" spans="1:12" s="48" customFormat="1" ht="12.75">
      <c r="A518" s="67">
        <v>1</v>
      </c>
      <c r="B518" s="44" t="s">
        <v>899</v>
      </c>
      <c r="C518" s="63" t="s">
        <v>1605</v>
      </c>
      <c r="D518" s="309"/>
      <c r="E518" s="91"/>
      <c r="F518"/>
      <c r="G518">
        <f t="shared" si="16"/>
        <v>0</v>
      </c>
      <c r="H518"/>
      <c r="I518" s="395">
        <f t="shared" si="17"/>
        <v>0</v>
      </c>
      <c r="L518" s="266"/>
    </row>
    <row r="519" spans="1:12" s="48" customFormat="1" ht="12.75">
      <c r="A519" s="67">
        <v>1</v>
      </c>
      <c r="B519" s="44" t="s">
        <v>900</v>
      </c>
      <c r="C519" s="63" t="s">
        <v>1605</v>
      </c>
      <c r="D519" s="309"/>
      <c r="E519" s="91"/>
      <c r="F519"/>
      <c r="G519">
        <f t="shared" si="16"/>
        <v>0</v>
      </c>
      <c r="H519"/>
      <c r="I519" s="395">
        <f t="shared" si="17"/>
        <v>0</v>
      </c>
      <c r="L519" s="266"/>
    </row>
    <row r="520" spans="1:12" s="48" customFormat="1" ht="12.75">
      <c r="A520" s="67">
        <v>1</v>
      </c>
      <c r="B520" s="44" t="s">
        <v>901</v>
      </c>
      <c r="C520" s="63" t="s">
        <v>1605</v>
      </c>
      <c r="D520" s="309"/>
      <c r="E520" s="91"/>
      <c r="F520"/>
      <c r="G520">
        <f t="shared" si="16"/>
        <v>0</v>
      </c>
      <c r="H520"/>
      <c r="I520" s="395">
        <f t="shared" si="17"/>
        <v>0</v>
      </c>
      <c r="L520" s="266"/>
    </row>
    <row r="521" spans="1:12" s="48" customFormat="1" ht="12.75">
      <c r="A521" s="67">
        <v>1</v>
      </c>
      <c r="B521" s="44" t="s">
        <v>902</v>
      </c>
      <c r="C521" s="63" t="s">
        <v>1605</v>
      </c>
      <c r="D521" s="309"/>
      <c r="E521" s="91"/>
      <c r="F521"/>
      <c r="G521">
        <f t="shared" si="16"/>
        <v>0</v>
      </c>
      <c r="H521"/>
      <c r="I521" s="395">
        <f t="shared" si="17"/>
        <v>0</v>
      </c>
      <c r="L521" s="266"/>
    </row>
    <row r="522" spans="1:12" s="48" customFormat="1" ht="12.75">
      <c r="A522" s="67">
        <v>1</v>
      </c>
      <c r="B522" s="44" t="s">
        <v>903</v>
      </c>
      <c r="C522" s="63" t="s">
        <v>1605</v>
      </c>
      <c r="D522" s="309"/>
      <c r="E522" s="91"/>
      <c r="F522"/>
      <c r="G522">
        <f t="shared" si="16"/>
        <v>0</v>
      </c>
      <c r="H522"/>
      <c r="I522" s="395">
        <f t="shared" si="17"/>
        <v>0</v>
      </c>
      <c r="L522" s="266"/>
    </row>
    <row r="523" spans="1:12" s="48" customFormat="1" ht="12.75">
      <c r="A523" s="67">
        <v>1</v>
      </c>
      <c r="B523" s="44" t="s">
        <v>904</v>
      </c>
      <c r="C523" s="63" t="s">
        <v>1605</v>
      </c>
      <c r="D523" s="309"/>
      <c r="E523" s="91"/>
      <c r="F523"/>
      <c r="G523">
        <f t="shared" si="16"/>
        <v>0</v>
      </c>
      <c r="H523"/>
      <c r="I523" s="395">
        <f t="shared" si="17"/>
        <v>0</v>
      </c>
      <c r="L523" s="266"/>
    </row>
    <row r="524" spans="1:12" s="48" customFormat="1" ht="12.75">
      <c r="A524" s="67">
        <v>1</v>
      </c>
      <c r="B524" s="44" t="s">
        <v>905</v>
      </c>
      <c r="C524" s="63" t="s">
        <v>1605</v>
      </c>
      <c r="D524" s="309"/>
      <c r="E524" s="91"/>
      <c r="F524"/>
      <c r="G524">
        <f t="shared" si="16"/>
        <v>0</v>
      </c>
      <c r="H524"/>
      <c r="I524" s="395">
        <f t="shared" si="17"/>
        <v>0</v>
      </c>
      <c r="L524" s="266"/>
    </row>
    <row r="525" spans="1:12" s="48" customFormat="1" ht="12.75">
      <c r="A525" s="67">
        <v>1</v>
      </c>
      <c r="B525" s="44" t="s">
        <v>906</v>
      </c>
      <c r="C525" s="63" t="s">
        <v>111</v>
      </c>
      <c r="D525" s="309"/>
      <c r="E525" s="91"/>
      <c r="F525"/>
      <c r="G525">
        <f t="shared" si="16"/>
        <v>0</v>
      </c>
      <c r="H525"/>
      <c r="I525" s="395">
        <f t="shared" si="17"/>
        <v>0</v>
      </c>
      <c r="L525" s="266"/>
    </row>
    <row r="526" spans="1:12" s="48" customFormat="1" ht="12.75">
      <c r="A526" s="67">
        <v>1</v>
      </c>
      <c r="B526" s="44" t="s">
        <v>907</v>
      </c>
      <c r="C526" s="63" t="s">
        <v>1595</v>
      </c>
      <c r="D526" s="309"/>
      <c r="E526" s="91"/>
      <c r="F526"/>
      <c r="G526">
        <f t="shared" si="16"/>
        <v>0</v>
      </c>
      <c r="H526"/>
      <c r="I526" s="395">
        <f t="shared" si="17"/>
        <v>0</v>
      </c>
      <c r="L526" s="266"/>
    </row>
    <row r="527" spans="1:12" s="48" customFormat="1" ht="12.75">
      <c r="A527" s="67">
        <v>1</v>
      </c>
      <c r="B527" s="44" t="s">
        <v>908</v>
      </c>
      <c r="C527" s="63" t="s">
        <v>111</v>
      </c>
      <c r="D527" s="309"/>
      <c r="E527" s="91"/>
      <c r="F527"/>
      <c r="G527">
        <f t="shared" si="16"/>
        <v>0</v>
      </c>
      <c r="H527"/>
      <c r="I527" s="395">
        <f t="shared" si="17"/>
        <v>0</v>
      </c>
      <c r="L527" s="266"/>
    </row>
    <row r="528" spans="1:12" s="48" customFormat="1" ht="12.75">
      <c r="A528" s="67">
        <v>1</v>
      </c>
      <c r="B528" s="44" t="s">
        <v>909</v>
      </c>
      <c r="C528" s="63" t="s">
        <v>1595</v>
      </c>
      <c r="D528" s="309"/>
      <c r="E528" s="91"/>
      <c r="F528"/>
      <c r="G528">
        <f t="shared" si="16"/>
        <v>0</v>
      </c>
      <c r="H528"/>
      <c r="I528" s="395">
        <f t="shared" si="17"/>
        <v>0</v>
      </c>
      <c r="L528" s="266"/>
    </row>
    <row r="529" spans="1:12" s="48" customFormat="1" ht="12.75">
      <c r="A529" s="67">
        <v>1</v>
      </c>
      <c r="B529" s="44" t="s">
        <v>910</v>
      </c>
      <c r="C529" s="63" t="s">
        <v>1595</v>
      </c>
      <c r="D529" s="309"/>
      <c r="E529" s="91"/>
      <c r="F529"/>
      <c r="G529">
        <f t="shared" si="16"/>
        <v>0</v>
      </c>
      <c r="H529"/>
      <c r="I529" s="395">
        <f t="shared" si="17"/>
        <v>0</v>
      </c>
      <c r="L529" s="266"/>
    </row>
    <row r="530" spans="1:12" s="48" customFormat="1" ht="12.75">
      <c r="A530" s="67">
        <v>1</v>
      </c>
      <c r="B530" s="44" t="s">
        <v>911</v>
      </c>
      <c r="C530" s="63" t="s">
        <v>1595</v>
      </c>
      <c r="D530" s="309"/>
      <c r="E530" s="91"/>
      <c r="F530"/>
      <c r="G530">
        <f t="shared" si="16"/>
        <v>0</v>
      </c>
      <c r="H530"/>
      <c r="I530" s="395">
        <f t="shared" si="17"/>
        <v>0</v>
      </c>
      <c r="L530" s="266"/>
    </row>
    <row r="531" spans="1:12" s="48" customFormat="1" ht="12.75">
      <c r="A531" s="67">
        <v>1</v>
      </c>
      <c r="B531" s="44" t="s">
        <v>912</v>
      </c>
      <c r="C531" s="63" t="s">
        <v>1609</v>
      </c>
      <c r="D531" s="309"/>
      <c r="E531" s="91"/>
      <c r="F531"/>
      <c r="G531">
        <f t="shared" si="16"/>
        <v>0</v>
      </c>
      <c r="H531"/>
      <c r="I531" s="395">
        <f t="shared" si="17"/>
        <v>0</v>
      </c>
      <c r="L531" s="266"/>
    </row>
    <row r="532" spans="1:12" s="48" customFormat="1" ht="12.75">
      <c r="A532" s="67">
        <v>1</v>
      </c>
      <c r="B532" s="44" t="s">
        <v>913</v>
      </c>
      <c r="C532" s="63" t="s">
        <v>1605</v>
      </c>
      <c r="D532" s="309"/>
      <c r="E532" s="91"/>
      <c r="F532"/>
      <c r="G532">
        <f t="shared" si="16"/>
        <v>0</v>
      </c>
      <c r="H532"/>
      <c r="I532" s="395">
        <f t="shared" si="17"/>
        <v>0</v>
      </c>
      <c r="L532" s="266"/>
    </row>
    <row r="533" spans="1:12" s="48" customFormat="1" ht="12.75">
      <c r="A533" s="67">
        <v>1</v>
      </c>
      <c r="B533" s="44" t="s">
        <v>914</v>
      </c>
      <c r="C533" s="63" t="s">
        <v>1605</v>
      </c>
      <c r="D533" s="309"/>
      <c r="E533" s="91"/>
      <c r="F533"/>
      <c r="G533">
        <f t="shared" si="16"/>
        <v>0</v>
      </c>
      <c r="H533"/>
      <c r="I533" s="395">
        <f t="shared" si="17"/>
        <v>0</v>
      </c>
      <c r="L533" s="266"/>
    </row>
    <row r="534" spans="1:12" s="48" customFormat="1" ht="12.75">
      <c r="A534" s="67">
        <v>1</v>
      </c>
      <c r="B534" s="44" t="s">
        <v>915</v>
      </c>
      <c r="C534" s="63" t="s">
        <v>1605</v>
      </c>
      <c r="D534" s="309"/>
      <c r="E534" s="91"/>
      <c r="F534"/>
      <c r="G534">
        <f t="shared" si="16"/>
        <v>0</v>
      </c>
      <c r="H534"/>
      <c r="I534" s="395">
        <f t="shared" si="17"/>
        <v>0</v>
      </c>
      <c r="L534" s="266"/>
    </row>
    <row r="535" spans="1:12" s="48" customFormat="1" ht="12.75">
      <c r="A535" s="67">
        <v>1</v>
      </c>
      <c r="B535" s="44" t="s">
        <v>916</v>
      </c>
      <c r="C535" s="63" t="s">
        <v>1605</v>
      </c>
      <c r="D535" s="309"/>
      <c r="E535" s="91"/>
      <c r="F535"/>
      <c r="G535">
        <f t="shared" si="16"/>
        <v>0</v>
      </c>
      <c r="H535"/>
      <c r="I535" s="395">
        <f t="shared" si="17"/>
        <v>0</v>
      </c>
      <c r="L535" s="266"/>
    </row>
    <row r="536" spans="1:12" s="48" customFormat="1" ht="12.75">
      <c r="A536" s="67">
        <v>1</v>
      </c>
      <c r="B536" s="44" t="s">
        <v>917</v>
      </c>
      <c r="C536" s="63" t="s">
        <v>1612</v>
      </c>
      <c r="D536" s="309"/>
      <c r="E536" s="91"/>
      <c r="F536"/>
      <c r="G536">
        <f t="shared" si="16"/>
        <v>0</v>
      </c>
      <c r="H536"/>
      <c r="I536" s="395">
        <f t="shared" si="17"/>
        <v>0</v>
      </c>
      <c r="L536" s="266"/>
    </row>
    <row r="537" spans="1:12" s="48" customFormat="1" ht="12.75">
      <c r="A537" s="67">
        <v>1</v>
      </c>
      <c r="B537" s="44" t="s">
        <v>918</v>
      </c>
      <c r="C537" s="63" t="s">
        <v>1595</v>
      </c>
      <c r="D537" s="309"/>
      <c r="E537" s="91"/>
      <c r="F537"/>
      <c r="G537">
        <f t="shared" si="16"/>
        <v>0</v>
      </c>
      <c r="H537"/>
      <c r="I537" s="395">
        <f t="shared" si="17"/>
        <v>0</v>
      </c>
      <c r="L537" s="266"/>
    </row>
    <row r="538" spans="1:12" s="48" customFormat="1" ht="12.75">
      <c r="A538" s="67">
        <v>1</v>
      </c>
      <c r="B538" s="44" t="s">
        <v>919</v>
      </c>
      <c r="C538" s="63" t="s">
        <v>1605</v>
      </c>
      <c r="D538" s="309"/>
      <c r="E538" s="91"/>
      <c r="F538"/>
      <c r="G538">
        <f t="shared" si="16"/>
        <v>0</v>
      </c>
      <c r="H538"/>
      <c r="I538" s="395">
        <f t="shared" si="17"/>
        <v>0</v>
      </c>
      <c r="L538" s="266"/>
    </row>
    <row r="539" spans="1:12" s="48" customFormat="1" ht="12.75">
      <c r="A539" s="67">
        <v>1</v>
      </c>
      <c r="B539" s="44" t="s">
        <v>920</v>
      </c>
      <c r="C539" s="63" t="s">
        <v>1609</v>
      </c>
      <c r="D539" s="309"/>
      <c r="E539" s="91"/>
      <c r="F539"/>
      <c r="G539">
        <f t="shared" si="16"/>
        <v>0</v>
      </c>
      <c r="H539"/>
      <c r="I539" s="395">
        <f t="shared" si="17"/>
        <v>0</v>
      </c>
      <c r="L539" s="266"/>
    </row>
    <row r="540" spans="1:12" s="48" customFormat="1" ht="12.75">
      <c r="A540" s="67">
        <v>1</v>
      </c>
      <c r="B540" s="44" t="s">
        <v>921</v>
      </c>
      <c r="C540" s="63" t="s">
        <v>1605</v>
      </c>
      <c r="D540" s="309"/>
      <c r="E540" s="91"/>
      <c r="F540"/>
      <c r="G540">
        <f t="shared" si="16"/>
        <v>0</v>
      </c>
      <c r="H540"/>
      <c r="I540" s="395">
        <f t="shared" si="17"/>
        <v>0</v>
      </c>
      <c r="L540" s="266"/>
    </row>
    <row r="541" spans="1:12" s="48" customFormat="1" ht="12.75">
      <c r="A541" s="67">
        <v>1</v>
      </c>
      <c r="B541" s="44" t="s">
        <v>922</v>
      </c>
      <c r="C541" s="63" t="s">
        <v>1605</v>
      </c>
      <c r="D541" s="309"/>
      <c r="E541" s="91"/>
      <c r="F541"/>
      <c r="G541">
        <f t="shared" si="16"/>
        <v>0</v>
      </c>
      <c r="H541"/>
      <c r="I541" s="395">
        <f t="shared" si="17"/>
        <v>0</v>
      </c>
      <c r="L541" s="266"/>
    </row>
    <row r="542" spans="1:12" s="48" customFormat="1" ht="12.75">
      <c r="A542" s="67">
        <v>1</v>
      </c>
      <c r="B542" s="44" t="s">
        <v>923</v>
      </c>
      <c r="C542" s="63" t="s">
        <v>1605</v>
      </c>
      <c r="D542" s="309"/>
      <c r="E542" s="91"/>
      <c r="F542"/>
      <c r="G542">
        <f t="shared" si="16"/>
        <v>0</v>
      </c>
      <c r="H542"/>
      <c r="I542" s="395">
        <f t="shared" si="17"/>
        <v>0</v>
      </c>
      <c r="L542" s="266"/>
    </row>
    <row r="543" spans="1:12" s="48" customFormat="1" ht="12.75">
      <c r="A543" s="67">
        <v>1</v>
      </c>
      <c r="B543" s="44" t="s">
        <v>924</v>
      </c>
      <c r="C543" s="63" t="s">
        <v>1605</v>
      </c>
      <c r="D543" s="309"/>
      <c r="E543" s="91"/>
      <c r="F543"/>
      <c r="G543">
        <f t="shared" si="16"/>
        <v>0</v>
      </c>
      <c r="H543"/>
      <c r="I543" s="395">
        <f t="shared" si="17"/>
        <v>0</v>
      </c>
      <c r="L543" s="266"/>
    </row>
    <row r="544" spans="1:12" s="48" customFormat="1" ht="12.75">
      <c r="A544" s="67">
        <v>1</v>
      </c>
      <c r="B544" s="44" t="s">
        <v>925</v>
      </c>
      <c r="C544" s="63" t="s">
        <v>1595</v>
      </c>
      <c r="D544" s="309"/>
      <c r="E544" s="91"/>
      <c r="F544"/>
      <c r="G544">
        <f t="shared" si="16"/>
        <v>0</v>
      </c>
      <c r="H544"/>
      <c r="I544" s="395">
        <f t="shared" si="17"/>
        <v>0</v>
      </c>
      <c r="L544" s="266"/>
    </row>
    <row r="545" spans="1:12" s="48" customFormat="1" ht="12.75">
      <c r="A545" s="67">
        <v>1</v>
      </c>
      <c r="B545" s="44" t="s">
        <v>926</v>
      </c>
      <c r="C545" s="63" t="s">
        <v>111</v>
      </c>
      <c r="D545" s="309"/>
      <c r="E545" s="91"/>
      <c r="F545"/>
      <c r="G545">
        <f aca="true" t="shared" si="18" ref="G545:G607">IF(ISBLANK(B545),0,IF(D545=0,0,1))</f>
        <v>0</v>
      </c>
      <c r="H545"/>
      <c r="I545" s="395">
        <f aca="true" t="shared" si="19" ref="I545:I607">D545</f>
        <v>0</v>
      </c>
      <c r="L545" s="266"/>
    </row>
    <row r="546" spans="1:12" s="48" customFormat="1" ht="12.75">
      <c r="A546" s="67">
        <v>1</v>
      </c>
      <c r="B546" s="44" t="s">
        <v>927</v>
      </c>
      <c r="C546" s="63" t="s">
        <v>1609</v>
      </c>
      <c r="D546" s="309"/>
      <c r="E546" s="91"/>
      <c r="F546"/>
      <c r="G546">
        <f t="shared" si="18"/>
        <v>0</v>
      </c>
      <c r="H546"/>
      <c r="I546" s="395">
        <f t="shared" si="19"/>
        <v>0</v>
      </c>
      <c r="L546" s="266"/>
    </row>
    <row r="547" spans="1:12" s="48" customFormat="1" ht="12.75">
      <c r="A547" s="67">
        <v>1</v>
      </c>
      <c r="B547" s="44" t="s">
        <v>928</v>
      </c>
      <c r="C547" s="63" t="s">
        <v>111</v>
      </c>
      <c r="D547" s="309"/>
      <c r="E547" s="91"/>
      <c r="F547"/>
      <c r="G547">
        <f t="shared" si="18"/>
        <v>0</v>
      </c>
      <c r="H547"/>
      <c r="I547" s="395">
        <f t="shared" si="19"/>
        <v>0</v>
      </c>
      <c r="L547" s="266"/>
    </row>
    <row r="548" spans="1:12" s="48" customFormat="1" ht="12.75">
      <c r="A548" s="67">
        <v>1</v>
      </c>
      <c r="B548" s="44" t="s">
        <v>929</v>
      </c>
      <c r="C548" s="63" t="s">
        <v>1595</v>
      </c>
      <c r="D548" s="309"/>
      <c r="E548" s="91"/>
      <c r="F548"/>
      <c r="G548">
        <f t="shared" si="18"/>
        <v>0</v>
      </c>
      <c r="H548"/>
      <c r="I548" s="395">
        <f t="shared" si="19"/>
        <v>0</v>
      </c>
      <c r="L548" s="266"/>
    </row>
    <row r="549" spans="1:12" s="48" customFormat="1" ht="12.75">
      <c r="A549" s="67">
        <v>1</v>
      </c>
      <c r="B549" s="44" t="s">
        <v>930</v>
      </c>
      <c r="C549" s="63" t="s">
        <v>1595</v>
      </c>
      <c r="D549" s="309"/>
      <c r="E549" s="91"/>
      <c r="F549"/>
      <c r="G549">
        <f t="shared" si="18"/>
        <v>0</v>
      </c>
      <c r="H549"/>
      <c r="I549" s="395">
        <f t="shared" si="19"/>
        <v>0</v>
      </c>
      <c r="L549" s="266"/>
    </row>
    <row r="550" spans="1:12" s="48" customFormat="1" ht="12.75">
      <c r="A550" s="67">
        <v>1</v>
      </c>
      <c r="B550" s="44" t="s">
        <v>931</v>
      </c>
      <c r="C550" s="63" t="s">
        <v>111</v>
      </c>
      <c r="D550" s="309"/>
      <c r="E550" s="91"/>
      <c r="F550"/>
      <c r="G550">
        <f t="shared" si="18"/>
        <v>0</v>
      </c>
      <c r="H550"/>
      <c r="I550" s="395">
        <f t="shared" si="19"/>
        <v>0</v>
      </c>
      <c r="L550" s="266"/>
    </row>
    <row r="551" spans="1:12" s="48" customFormat="1" ht="51.75" thickBot="1">
      <c r="A551" s="68">
        <v>1</v>
      </c>
      <c r="B551" s="73" t="s">
        <v>1618</v>
      </c>
      <c r="C551" s="74" t="s">
        <v>111</v>
      </c>
      <c r="D551" s="310"/>
      <c r="E551" s="306"/>
      <c r="F551"/>
      <c r="G551">
        <f t="shared" si="18"/>
        <v>0</v>
      </c>
      <c r="H551"/>
      <c r="I551" s="395">
        <f t="shared" si="19"/>
        <v>0</v>
      </c>
      <c r="L551" s="266"/>
    </row>
    <row r="552" spans="1:12" s="48" customFormat="1" ht="13.5" thickBot="1">
      <c r="A552" s="550" t="s">
        <v>1317</v>
      </c>
      <c r="B552" s="551"/>
      <c r="C552" s="551"/>
      <c r="D552" s="551"/>
      <c r="E552" s="552"/>
      <c r="F552"/>
      <c r="G552"/>
      <c r="H552"/>
      <c r="I552" s="395"/>
      <c r="L552" s="266"/>
    </row>
    <row r="553" spans="1:12" s="48" customFormat="1" ht="12.75">
      <c r="A553" s="295" t="s">
        <v>209</v>
      </c>
      <c r="B553" s="296" t="s">
        <v>26</v>
      </c>
      <c r="C553" s="296" t="s">
        <v>28</v>
      </c>
      <c r="D553" s="296" t="s">
        <v>1318</v>
      </c>
      <c r="E553" s="297" t="s">
        <v>30</v>
      </c>
      <c r="F553"/>
      <c r="G553"/>
      <c r="H553"/>
      <c r="I553" s="395"/>
      <c r="L553" s="266"/>
    </row>
    <row r="554" spans="1:12" s="48" customFormat="1" ht="25.5">
      <c r="A554" s="67">
        <v>1</v>
      </c>
      <c r="B554" s="44" t="s">
        <v>932</v>
      </c>
      <c r="C554" s="63" t="s">
        <v>1595</v>
      </c>
      <c r="D554" s="309"/>
      <c r="E554" s="91"/>
      <c r="F554"/>
      <c r="G554">
        <f t="shared" si="18"/>
        <v>0</v>
      </c>
      <c r="H554"/>
      <c r="I554" s="395">
        <f t="shared" si="19"/>
        <v>0</v>
      </c>
      <c r="L554" s="266"/>
    </row>
    <row r="555" spans="1:12" s="48" customFormat="1" ht="25.5">
      <c r="A555" s="67">
        <v>1</v>
      </c>
      <c r="B555" s="44" t="s">
        <v>933</v>
      </c>
      <c r="C555" s="63" t="s">
        <v>1595</v>
      </c>
      <c r="D555" s="309"/>
      <c r="E555" s="91"/>
      <c r="F555"/>
      <c r="G555">
        <f t="shared" si="18"/>
        <v>0</v>
      </c>
      <c r="H555"/>
      <c r="I555" s="395">
        <f t="shared" si="19"/>
        <v>0</v>
      </c>
      <c r="L555" s="266"/>
    </row>
    <row r="556" spans="1:12" s="48" customFormat="1" ht="12.75">
      <c r="A556" s="67">
        <v>1</v>
      </c>
      <c r="B556" s="44" t="s">
        <v>934</v>
      </c>
      <c r="C556" s="63" t="s">
        <v>1595</v>
      </c>
      <c r="D556" s="309"/>
      <c r="E556" s="91"/>
      <c r="F556"/>
      <c r="G556">
        <f t="shared" si="18"/>
        <v>0</v>
      </c>
      <c r="H556"/>
      <c r="I556" s="395">
        <f t="shared" si="19"/>
        <v>0</v>
      </c>
      <c r="L556" s="266"/>
    </row>
    <row r="557" spans="1:12" s="48" customFormat="1" ht="25.5">
      <c r="A557" s="67">
        <v>1</v>
      </c>
      <c r="B557" s="44" t="s">
        <v>935</v>
      </c>
      <c r="C557" s="63" t="s">
        <v>1595</v>
      </c>
      <c r="D557" s="309"/>
      <c r="E557" s="91"/>
      <c r="F557"/>
      <c r="G557">
        <f t="shared" si="18"/>
        <v>0</v>
      </c>
      <c r="H557"/>
      <c r="I557" s="395">
        <f t="shared" si="19"/>
        <v>0</v>
      </c>
      <c r="L557" s="266"/>
    </row>
    <row r="558" spans="1:12" s="48" customFormat="1" ht="12.75">
      <c r="A558" s="67">
        <v>1</v>
      </c>
      <c r="B558" s="44" t="s">
        <v>936</v>
      </c>
      <c r="C558" s="63" t="s">
        <v>1595</v>
      </c>
      <c r="D558" s="309"/>
      <c r="E558" s="91"/>
      <c r="F558"/>
      <c r="G558">
        <f t="shared" si="18"/>
        <v>0</v>
      </c>
      <c r="H558"/>
      <c r="I558" s="395">
        <f t="shared" si="19"/>
        <v>0</v>
      </c>
      <c r="L558" s="266"/>
    </row>
    <row r="559" spans="1:12" s="48" customFormat="1" ht="12.75">
      <c r="A559" s="67">
        <v>1</v>
      </c>
      <c r="B559" s="44" t="s">
        <v>937</v>
      </c>
      <c r="C559" s="63" t="s">
        <v>1595</v>
      </c>
      <c r="D559" s="309"/>
      <c r="E559" s="91"/>
      <c r="F559"/>
      <c r="G559">
        <f t="shared" si="18"/>
        <v>0</v>
      </c>
      <c r="H559"/>
      <c r="I559" s="395">
        <f t="shared" si="19"/>
        <v>0</v>
      </c>
      <c r="L559" s="266"/>
    </row>
    <row r="560" spans="1:12" s="48" customFormat="1" ht="12.75">
      <c r="A560" s="67">
        <v>1</v>
      </c>
      <c r="B560" s="44" t="s">
        <v>938</v>
      </c>
      <c r="C560" s="63" t="s">
        <v>1595</v>
      </c>
      <c r="D560" s="309"/>
      <c r="E560" s="91"/>
      <c r="F560"/>
      <c r="G560">
        <f t="shared" si="18"/>
        <v>0</v>
      </c>
      <c r="H560"/>
      <c r="I560" s="395">
        <f t="shared" si="19"/>
        <v>0</v>
      </c>
      <c r="L560" s="266"/>
    </row>
    <row r="561" spans="1:12" s="48" customFormat="1" ht="12.75">
      <c r="A561" s="67">
        <v>1</v>
      </c>
      <c r="B561" s="44" t="s">
        <v>939</v>
      </c>
      <c r="C561" s="63" t="s">
        <v>1595</v>
      </c>
      <c r="D561" s="309"/>
      <c r="E561" s="91"/>
      <c r="F561"/>
      <c r="G561">
        <f t="shared" si="18"/>
        <v>0</v>
      </c>
      <c r="H561"/>
      <c r="I561" s="395">
        <f t="shared" si="19"/>
        <v>0</v>
      </c>
      <c r="L561" s="266"/>
    </row>
    <row r="562" spans="1:12" s="48" customFormat="1" ht="12.75">
      <c r="A562" s="67">
        <v>1</v>
      </c>
      <c r="B562" s="44" t="s">
        <v>940</v>
      </c>
      <c r="C562" s="63" t="s">
        <v>1595</v>
      </c>
      <c r="D562" s="309"/>
      <c r="E562" s="91"/>
      <c r="F562"/>
      <c r="G562">
        <f t="shared" si="18"/>
        <v>0</v>
      </c>
      <c r="H562"/>
      <c r="I562" s="395">
        <f t="shared" si="19"/>
        <v>0</v>
      </c>
      <c r="L562" s="266"/>
    </row>
    <row r="563" spans="1:12" s="48" customFormat="1" ht="12.75">
      <c r="A563" s="67">
        <v>1</v>
      </c>
      <c r="B563" s="44" t="s">
        <v>941</v>
      </c>
      <c r="C563" s="63" t="s">
        <v>1595</v>
      </c>
      <c r="D563" s="309"/>
      <c r="E563" s="91"/>
      <c r="F563"/>
      <c r="G563">
        <f t="shared" si="18"/>
        <v>0</v>
      </c>
      <c r="H563"/>
      <c r="I563" s="395">
        <f t="shared" si="19"/>
        <v>0</v>
      </c>
      <c r="L563" s="266"/>
    </row>
    <row r="564" spans="1:12" s="48" customFormat="1" ht="12.75">
      <c r="A564" s="67">
        <v>1</v>
      </c>
      <c r="B564" s="44" t="s">
        <v>942</v>
      </c>
      <c r="C564" s="63" t="s">
        <v>1595</v>
      </c>
      <c r="D564" s="309"/>
      <c r="E564" s="91"/>
      <c r="F564"/>
      <c r="G564">
        <f t="shared" si="18"/>
        <v>0</v>
      </c>
      <c r="H564"/>
      <c r="I564" s="395">
        <f t="shared" si="19"/>
        <v>0</v>
      </c>
      <c r="L564" s="266"/>
    </row>
    <row r="565" spans="1:12" s="48" customFormat="1" ht="12.75">
      <c r="A565" s="67">
        <v>1</v>
      </c>
      <c r="B565" s="44" t="s">
        <v>943</v>
      </c>
      <c r="C565" s="63" t="s">
        <v>1595</v>
      </c>
      <c r="D565" s="309"/>
      <c r="E565" s="91"/>
      <c r="F565"/>
      <c r="G565">
        <f t="shared" si="18"/>
        <v>0</v>
      </c>
      <c r="H565"/>
      <c r="I565" s="395">
        <f t="shared" si="19"/>
        <v>0</v>
      </c>
      <c r="L565" s="266"/>
    </row>
    <row r="566" spans="1:12" s="48" customFormat="1" ht="12.75">
      <c r="A566" s="67">
        <v>1</v>
      </c>
      <c r="B566" s="44" t="s">
        <v>944</v>
      </c>
      <c r="C566" s="63" t="s">
        <v>1595</v>
      </c>
      <c r="D566" s="309"/>
      <c r="E566" s="91"/>
      <c r="F566"/>
      <c r="G566">
        <f t="shared" si="18"/>
        <v>0</v>
      </c>
      <c r="H566"/>
      <c r="I566" s="395">
        <f t="shared" si="19"/>
        <v>0</v>
      </c>
      <c r="L566" s="266"/>
    </row>
    <row r="567" spans="1:12" s="48" customFormat="1" ht="12.75">
      <c r="A567" s="67">
        <v>1</v>
      </c>
      <c r="B567" s="44" t="s">
        <v>945</v>
      </c>
      <c r="C567" s="63" t="s">
        <v>1595</v>
      </c>
      <c r="D567" s="309"/>
      <c r="E567" s="91"/>
      <c r="F567"/>
      <c r="G567">
        <f t="shared" si="18"/>
        <v>0</v>
      </c>
      <c r="H567"/>
      <c r="I567" s="395">
        <f t="shared" si="19"/>
        <v>0</v>
      </c>
      <c r="L567" s="266"/>
    </row>
    <row r="568" spans="1:12" s="48" customFormat="1" ht="12.75">
      <c r="A568" s="67">
        <v>1</v>
      </c>
      <c r="B568" s="44" t="s">
        <v>946</v>
      </c>
      <c r="C568" s="63" t="s">
        <v>1595</v>
      </c>
      <c r="D568" s="309"/>
      <c r="E568" s="91"/>
      <c r="F568"/>
      <c r="G568">
        <f t="shared" si="18"/>
        <v>0</v>
      </c>
      <c r="H568"/>
      <c r="I568" s="395">
        <f t="shared" si="19"/>
        <v>0</v>
      </c>
      <c r="L568" s="266"/>
    </row>
    <row r="569" spans="1:12" s="48" customFormat="1" ht="12.75">
      <c r="A569" s="67">
        <v>1</v>
      </c>
      <c r="B569" s="44" t="s">
        <v>947</v>
      </c>
      <c r="C569" s="63" t="s">
        <v>1595</v>
      </c>
      <c r="D569" s="309"/>
      <c r="E569" s="91"/>
      <c r="F569"/>
      <c r="G569">
        <f t="shared" si="18"/>
        <v>0</v>
      </c>
      <c r="H569"/>
      <c r="I569" s="395">
        <f t="shared" si="19"/>
        <v>0</v>
      </c>
      <c r="L569" s="266"/>
    </row>
    <row r="570" spans="1:12" s="48" customFormat="1" ht="12.75">
      <c r="A570" s="67">
        <v>1</v>
      </c>
      <c r="B570" s="44" t="s">
        <v>948</v>
      </c>
      <c r="C570" s="63" t="s">
        <v>1595</v>
      </c>
      <c r="D570" s="309"/>
      <c r="E570" s="91"/>
      <c r="F570"/>
      <c r="G570">
        <f t="shared" si="18"/>
        <v>0</v>
      </c>
      <c r="H570"/>
      <c r="I570" s="395">
        <f t="shared" si="19"/>
        <v>0</v>
      </c>
      <c r="L570" s="266"/>
    </row>
    <row r="571" spans="1:12" s="48" customFormat="1" ht="13.5" thickBot="1">
      <c r="A571" s="68">
        <v>1</v>
      </c>
      <c r="B571" s="72" t="s">
        <v>949</v>
      </c>
      <c r="C571" s="77" t="s">
        <v>111</v>
      </c>
      <c r="D571" s="310"/>
      <c r="E571" s="306"/>
      <c r="F571"/>
      <c r="G571">
        <f t="shared" si="18"/>
        <v>0</v>
      </c>
      <c r="H571"/>
      <c r="I571" s="395">
        <f t="shared" si="19"/>
        <v>0</v>
      </c>
      <c r="L571" s="266"/>
    </row>
    <row r="572" spans="1:12" s="48" customFormat="1" ht="13.5" thickBot="1">
      <c r="A572" s="550" t="s">
        <v>1620</v>
      </c>
      <c r="B572" s="551"/>
      <c r="C572" s="551"/>
      <c r="D572" s="551"/>
      <c r="E572" s="552"/>
      <c r="F572"/>
      <c r="G572"/>
      <c r="H572"/>
      <c r="I572" s="395"/>
      <c r="L572" s="266"/>
    </row>
    <row r="573" spans="1:12" s="48" customFormat="1" ht="12.75">
      <c r="A573" s="295" t="s">
        <v>209</v>
      </c>
      <c r="B573" s="296" t="s">
        <v>26</v>
      </c>
      <c r="C573" s="296" t="s">
        <v>28</v>
      </c>
      <c r="D573" s="296" t="s">
        <v>1318</v>
      </c>
      <c r="E573" s="297" t="s">
        <v>30</v>
      </c>
      <c r="F573"/>
      <c r="G573"/>
      <c r="H573"/>
      <c r="I573" s="395"/>
      <c r="L573" s="266"/>
    </row>
    <row r="574" spans="1:12" s="48" customFormat="1" ht="12.75">
      <c r="A574" s="67">
        <v>1</v>
      </c>
      <c r="B574" s="43" t="s">
        <v>987</v>
      </c>
      <c r="C574" s="62" t="s">
        <v>1605</v>
      </c>
      <c r="D574" s="307"/>
      <c r="E574" s="91"/>
      <c r="F574"/>
      <c r="G574">
        <f t="shared" si="18"/>
        <v>0</v>
      </c>
      <c r="H574"/>
      <c r="I574" s="395">
        <f t="shared" si="19"/>
        <v>0</v>
      </c>
      <c r="L574" s="266"/>
    </row>
    <row r="575" spans="1:12" s="48" customFormat="1" ht="12.75">
      <c r="A575" s="67">
        <v>1</v>
      </c>
      <c r="B575" s="44" t="s">
        <v>988</v>
      </c>
      <c r="C575" s="63" t="s">
        <v>1605</v>
      </c>
      <c r="D575" s="309"/>
      <c r="E575" s="91"/>
      <c r="F575"/>
      <c r="G575">
        <f t="shared" si="18"/>
        <v>0</v>
      </c>
      <c r="H575"/>
      <c r="I575" s="395">
        <f t="shared" si="19"/>
        <v>0</v>
      </c>
      <c r="L575" s="266"/>
    </row>
    <row r="576" spans="1:12" s="48" customFormat="1" ht="12.75">
      <c r="A576" s="67">
        <v>1</v>
      </c>
      <c r="B576" s="44" t="s">
        <v>989</v>
      </c>
      <c r="C576" s="63" t="s">
        <v>1605</v>
      </c>
      <c r="D576" s="309"/>
      <c r="E576" s="91"/>
      <c r="F576"/>
      <c r="G576">
        <f t="shared" si="18"/>
        <v>0</v>
      </c>
      <c r="H576"/>
      <c r="I576" s="395">
        <f t="shared" si="19"/>
        <v>0</v>
      </c>
      <c r="L576" s="266"/>
    </row>
    <row r="577" spans="1:12" s="48" customFormat="1" ht="12.75">
      <c r="A577" s="67">
        <v>1</v>
      </c>
      <c r="B577" s="44" t="s">
        <v>990</v>
      </c>
      <c r="C577" s="63" t="s">
        <v>1605</v>
      </c>
      <c r="D577" s="309"/>
      <c r="E577" s="91"/>
      <c r="F577"/>
      <c r="G577">
        <f t="shared" si="18"/>
        <v>0</v>
      </c>
      <c r="H577"/>
      <c r="I577" s="395">
        <f t="shared" si="19"/>
        <v>0</v>
      </c>
      <c r="L577" s="266"/>
    </row>
    <row r="578" spans="1:12" s="48" customFormat="1" ht="12.75">
      <c r="A578" s="67">
        <v>1</v>
      </c>
      <c r="B578" s="44" t="s">
        <v>991</v>
      </c>
      <c r="C578" s="63" t="s">
        <v>1605</v>
      </c>
      <c r="D578" s="309"/>
      <c r="E578" s="91"/>
      <c r="F578"/>
      <c r="G578">
        <f t="shared" si="18"/>
        <v>0</v>
      </c>
      <c r="H578"/>
      <c r="I578" s="395">
        <f t="shared" si="19"/>
        <v>0</v>
      </c>
      <c r="L578" s="266"/>
    </row>
    <row r="579" spans="1:12" s="48" customFormat="1" ht="12.75">
      <c r="A579" s="67">
        <v>1</v>
      </c>
      <c r="B579" s="44" t="s">
        <v>992</v>
      </c>
      <c r="C579" s="63" t="s">
        <v>1605</v>
      </c>
      <c r="D579" s="309"/>
      <c r="E579" s="91"/>
      <c r="F579"/>
      <c r="G579">
        <f t="shared" si="18"/>
        <v>0</v>
      </c>
      <c r="H579"/>
      <c r="I579" s="395">
        <f t="shared" si="19"/>
        <v>0</v>
      </c>
      <c r="L579" s="266"/>
    </row>
    <row r="580" spans="1:12" s="48" customFormat="1" ht="12.75">
      <c r="A580" s="67">
        <v>1</v>
      </c>
      <c r="B580" s="44" t="s">
        <v>993</v>
      </c>
      <c r="C580" s="63" t="s">
        <v>1605</v>
      </c>
      <c r="D580" s="309"/>
      <c r="E580" s="91"/>
      <c r="F580"/>
      <c r="G580">
        <f t="shared" si="18"/>
        <v>0</v>
      </c>
      <c r="H580"/>
      <c r="I580" s="395">
        <f t="shared" si="19"/>
        <v>0</v>
      </c>
      <c r="L580" s="266"/>
    </row>
    <row r="581" spans="1:12" s="48" customFormat="1" ht="12.75">
      <c r="A581" s="67">
        <v>1</v>
      </c>
      <c r="B581" s="44" t="s">
        <v>994</v>
      </c>
      <c r="C581" s="63" t="s">
        <v>111</v>
      </c>
      <c r="D581" s="309"/>
      <c r="E581" s="91"/>
      <c r="F581"/>
      <c r="G581">
        <f t="shared" si="18"/>
        <v>0</v>
      </c>
      <c r="H581"/>
      <c r="I581" s="395">
        <f t="shared" si="19"/>
        <v>0</v>
      </c>
      <c r="L581" s="266"/>
    </row>
    <row r="582" spans="1:12" s="48" customFormat="1" ht="12.75">
      <c r="A582" s="67">
        <v>1</v>
      </c>
      <c r="B582" s="65" t="s">
        <v>995</v>
      </c>
      <c r="C582" s="63" t="s">
        <v>111</v>
      </c>
      <c r="D582" s="309"/>
      <c r="E582" s="91"/>
      <c r="F582"/>
      <c r="G582">
        <f t="shared" si="18"/>
        <v>0</v>
      </c>
      <c r="H582"/>
      <c r="I582" s="395">
        <f t="shared" si="19"/>
        <v>0</v>
      </c>
      <c r="L582" s="266"/>
    </row>
    <row r="583" spans="1:12" s="48" customFormat="1" ht="12.75">
      <c r="A583" s="67">
        <v>1</v>
      </c>
      <c r="B583" s="65" t="s">
        <v>996</v>
      </c>
      <c r="C583" s="63" t="s">
        <v>111</v>
      </c>
      <c r="D583" s="309"/>
      <c r="E583" s="91"/>
      <c r="F583"/>
      <c r="G583">
        <f t="shared" si="18"/>
        <v>0</v>
      </c>
      <c r="H583"/>
      <c r="I583" s="395">
        <f t="shared" si="19"/>
        <v>0</v>
      </c>
      <c r="L583" s="266"/>
    </row>
    <row r="584" spans="1:12" s="48" customFormat="1" ht="12.75">
      <c r="A584" s="67">
        <v>1</v>
      </c>
      <c r="B584" s="65" t="s">
        <v>997</v>
      </c>
      <c r="C584" s="63" t="s">
        <v>111</v>
      </c>
      <c r="D584" s="309"/>
      <c r="E584" s="91"/>
      <c r="F584"/>
      <c r="G584">
        <f t="shared" si="18"/>
        <v>0</v>
      </c>
      <c r="H584"/>
      <c r="I584" s="395">
        <f t="shared" si="19"/>
        <v>0</v>
      </c>
      <c r="L584" s="266"/>
    </row>
    <row r="585" spans="1:12" s="48" customFormat="1" ht="12.75">
      <c r="A585" s="67">
        <v>1</v>
      </c>
      <c r="B585" s="65" t="s">
        <v>998</v>
      </c>
      <c r="C585" s="63" t="s">
        <v>111</v>
      </c>
      <c r="D585" s="309"/>
      <c r="E585" s="91"/>
      <c r="F585"/>
      <c r="G585">
        <f t="shared" si="18"/>
        <v>0</v>
      </c>
      <c r="H585"/>
      <c r="I585" s="395">
        <f t="shared" si="19"/>
        <v>0</v>
      </c>
      <c r="L585" s="266"/>
    </row>
    <row r="586" spans="1:12" s="48" customFormat="1" ht="12.75">
      <c r="A586" s="67">
        <v>1</v>
      </c>
      <c r="B586" s="65" t="s">
        <v>999</v>
      </c>
      <c r="C586" s="63" t="s">
        <v>111</v>
      </c>
      <c r="D586" s="309"/>
      <c r="E586" s="91"/>
      <c r="F586"/>
      <c r="G586">
        <f t="shared" si="18"/>
        <v>0</v>
      </c>
      <c r="H586"/>
      <c r="I586" s="395">
        <f t="shared" si="19"/>
        <v>0</v>
      </c>
      <c r="L586" s="266"/>
    </row>
    <row r="587" spans="1:12" s="48" customFormat="1" ht="12.75">
      <c r="A587" s="67">
        <v>1</v>
      </c>
      <c r="B587" s="65" t="s">
        <v>1000</v>
      </c>
      <c r="C587" s="63" t="s">
        <v>1605</v>
      </c>
      <c r="D587" s="309"/>
      <c r="E587" s="91"/>
      <c r="F587"/>
      <c r="G587">
        <f t="shared" si="18"/>
        <v>0</v>
      </c>
      <c r="H587"/>
      <c r="I587" s="395">
        <f t="shared" si="19"/>
        <v>0</v>
      </c>
      <c r="L587" s="266"/>
    </row>
    <row r="588" spans="1:12" s="48" customFormat="1" ht="12.75">
      <c r="A588" s="67">
        <v>1</v>
      </c>
      <c r="B588" s="44" t="s">
        <v>1001</v>
      </c>
      <c r="C588" s="63" t="s">
        <v>111</v>
      </c>
      <c r="D588" s="309"/>
      <c r="E588" s="91"/>
      <c r="F588"/>
      <c r="G588">
        <f t="shared" si="18"/>
        <v>0</v>
      </c>
      <c r="H588"/>
      <c r="I588" s="395">
        <f t="shared" si="19"/>
        <v>0</v>
      </c>
      <c r="L588" s="266"/>
    </row>
    <row r="589" spans="1:12" s="48" customFormat="1" ht="13.5" thickBot="1">
      <c r="A589" s="68">
        <v>1</v>
      </c>
      <c r="B589" s="60" t="s">
        <v>1002</v>
      </c>
      <c r="C589" s="77" t="s">
        <v>111</v>
      </c>
      <c r="D589" s="310"/>
      <c r="E589" s="306"/>
      <c r="F589"/>
      <c r="G589">
        <f t="shared" si="18"/>
        <v>0</v>
      </c>
      <c r="H589"/>
      <c r="I589" s="395">
        <f t="shared" si="19"/>
        <v>0</v>
      </c>
      <c r="L589" s="266"/>
    </row>
    <row r="590" spans="1:12" s="48" customFormat="1" ht="13.5" thickBot="1">
      <c r="A590" s="550" t="s">
        <v>1003</v>
      </c>
      <c r="B590" s="551"/>
      <c r="C590" s="551"/>
      <c r="D590" s="551"/>
      <c r="E590" s="552"/>
      <c r="F590"/>
      <c r="G590"/>
      <c r="H590"/>
      <c r="I590" s="395"/>
      <c r="L590" s="266"/>
    </row>
    <row r="591" spans="1:12" s="48" customFormat="1" ht="12.75">
      <c r="A591" s="295" t="s">
        <v>209</v>
      </c>
      <c r="B591" s="296" t="s">
        <v>26</v>
      </c>
      <c r="C591" s="296" t="s">
        <v>28</v>
      </c>
      <c r="D591" s="296" t="s">
        <v>1318</v>
      </c>
      <c r="E591" s="297" t="s">
        <v>30</v>
      </c>
      <c r="F591"/>
      <c r="G591"/>
      <c r="H591"/>
      <c r="I591" s="395"/>
      <c r="L591" s="266"/>
    </row>
    <row r="592" spans="1:12" s="48" customFormat="1" ht="12.75">
      <c r="A592" s="67">
        <v>1</v>
      </c>
      <c r="B592" s="44" t="s">
        <v>1004</v>
      </c>
      <c r="C592" s="63" t="s">
        <v>1595</v>
      </c>
      <c r="D592" s="309"/>
      <c r="E592" s="91"/>
      <c r="F592"/>
      <c r="G592">
        <f t="shared" si="18"/>
        <v>0</v>
      </c>
      <c r="H592"/>
      <c r="I592" s="395">
        <f t="shared" si="19"/>
        <v>0</v>
      </c>
      <c r="L592" s="266"/>
    </row>
    <row r="593" spans="1:12" s="48" customFormat="1" ht="12.75">
      <c r="A593" s="67">
        <v>1</v>
      </c>
      <c r="B593" s="288" t="s">
        <v>1005</v>
      </c>
      <c r="C593" s="63" t="s">
        <v>1595</v>
      </c>
      <c r="D593" s="309"/>
      <c r="E593" s="91"/>
      <c r="F593"/>
      <c r="G593">
        <f t="shared" si="18"/>
        <v>0</v>
      </c>
      <c r="H593"/>
      <c r="I593" s="395">
        <f t="shared" si="19"/>
        <v>0</v>
      </c>
      <c r="L593" s="266"/>
    </row>
    <row r="594" spans="1:12" s="48" customFormat="1" ht="12.75">
      <c r="A594" s="67">
        <v>1</v>
      </c>
      <c r="B594" s="288" t="s">
        <v>1006</v>
      </c>
      <c r="C594" s="63" t="s">
        <v>1595</v>
      </c>
      <c r="D594" s="309"/>
      <c r="E594" s="91"/>
      <c r="F594"/>
      <c r="G594">
        <f t="shared" si="18"/>
        <v>0</v>
      </c>
      <c r="H594"/>
      <c r="I594" s="395">
        <f t="shared" si="19"/>
        <v>0</v>
      </c>
      <c r="L594" s="266"/>
    </row>
    <row r="595" spans="1:12" s="48" customFormat="1" ht="12.75">
      <c r="A595" s="67">
        <v>1</v>
      </c>
      <c r="B595" s="44" t="s">
        <v>1007</v>
      </c>
      <c r="C595" s="63" t="s">
        <v>1595</v>
      </c>
      <c r="D595" s="309"/>
      <c r="E595" s="91"/>
      <c r="F595"/>
      <c r="G595">
        <f t="shared" si="18"/>
        <v>0</v>
      </c>
      <c r="H595"/>
      <c r="I595" s="395">
        <f t="shared" si="19"/>
        <v>0</v>
      </c>
      <c r="L595" s="266"/>
    </row>
    <row r="596" spans="1:12" s="48" customFormat="1" ht="12.75">
      <c r="A596" s="67">
        <v>1</v>
      </c>
      <c r="B596" s="44" t="s">
        <v>1008</v>
      </c>
      <c r="C596" s="63" t="s">
        <v>1595</v>
      </c>
      <c r="D596" s="309"/>
      <c r="E596" s="91"/>
      <c r="F596"/>
      <c r="G596">
        <f t="shared" si="18"/>
        <v>0</v>
      </c>
      <c r="H596"/>
      <c r="I596" s="395">
        <f t="shared" si="19"/>
        <v>0</v>
      </c>
      <c r="L596" s="266"/>
    </row>
    <row r="597" spans="1:12" s="48" customFormat="1" ht="12.75">
      <c r="A597" s="67">
        <v>1</v>
      </c>
      <c r="B597" s="44" t="s">
        <v>1009</v>
      </c>
      <c r="C597" s="63" t="s">
        <v>1595</v>
      </c>
      <c r="D597" s="309"/>
      <c r="E597" s="91"/>
      <c r="F597"/>
      <c r="G597">
        <f t="shared" si="18"/>
        <v>0</v>
      </c>
      <c r="H597"/>
      <c r="I597" s="395">
        <f t="shared" si="19"/>
        <v>0</v>
      </c>
      <c r="L597" s="266"/>
    </row>
    <row r="598" spans="1:12" s="48" customFormat="1" ht="13.5" thickBot="1">
      <c r="A598" s="68">
        <v>1</v>
      </c>
      <c r="B598" s="60" t="s">
        <v>1010</v>
      </c>
      <c r="C598" s="77" t="s">
        <v>1605</v>
      </c>
      <c r="D598" s="310"/>
      <c r="E598" s="306"/>
      <c r="F598"/>
      <c r="G598">
        <f t="shared" si="18"/>
        <v>0</v>
      </c>
      <c r="H598"/>
      <c r="I598" s="395">
        <f t="shared" si="19"/>
        <v>0</v>
      </c>
      <c r="L598" s="266"/>
    </row>
    <row r="599" spans="1:12" s="48" customFormat="1" ht="13.5" thickBot="1">
      <c r="A599" s="550" t="s">
        <v>1003</v>
      </c>
      <c r="B599" s="551"/>
      <c r="C599" s="551"/>
      <c r="D599" s="551"/>
      <c r="E599" s="552"/>
      <c r="F599"/>
      <c r="G599"/>
      <c r="H599"/>
      <c r="I599" s="395"/>
      <c r="L599" s="266"/>
    </row>
    <row r="600" spans="1:12" s="48" customFormat="1" ht="12.75">
      <c r="A600" s="295" t="s">
        <v>209</v>
      </c>
      <c r="B600" s="296" t="s">
        <v>26</v>
      </c>
      <c r="C600" s="296" t="s">
        <v>28</v>
      </c>
      <c r="D600" s="296" t="s">
        <v>1318</v>
      </c>
      <c r="E600" s="297" t="s">
        <v>30</v>
      </c>
      <c r="F600"/>
      <c r="G600"/>
      <c r="H600"/>
      <c r="I600" s="395"/>
      <c r="L600" s="266"/>
    </row>
    <row r="601" spans="1:12" s="48" customFormat="1" ht="12.75">
      <c r="A601" s="67">
        <v>1</v>
      </c>
      <c r="B601" s="44" t="s">
        <v>1011</v>
      </c>
      <c r="C601" s="63" t="s">
        <v>1595</v>
      </c>
      <c r="D601" s="309"/>
      <c r="E601" s="91"/>
      <c r="F601"/>
      <c r="G601">
        <f t="shared" si="18"/>
        <v>0</v>
      </c>
      <c r="H601"/>
      <c r="I601" s="395">
        <f t="shared" si="19"/>
        <v>0</v>
      </c>
      <c r="L601" s="266"/>
    </row>
    <row r="602" spans="1:12" s="48" customFormat="1" ht="12.75">
      <c r="A602" s="67">
        <v>1</v>
      </c>
      <c r="B602" s="44" t="s">
        <v>1012</v>
      </c>
      <c r="C602" s="63" t="s">
        <v>1595</v>
      </c>
      <c r="D602" s="309"/>
      <c r="E602" s="91"/>
      <c r="F602"/>
      <c r="G602">
        <f t="shared" si="18"/>
        <v>0</v>
      </c>
      <c r="H602"/>
      <c r="I602" s="395">
        <f t="shared" si="19"/>
        <v>0</v>
      </c>
      <c r="L602" s="266"/>
    </row>
    <row r="603" spans="1:12" s="48" customFormat="1" ht="12.75">
      <c r="A603" s="67">
        <v>1</v>
      </c>
      <c r="B603" s="44" t="s">
        <v>1013</v>
      </c>
      <c r="C603" s="63" t="s">
        <v>1595</v>
      </c>
      <c r="D603" s="309"/>
      <c r="E603" s="91"/>
      <c r="F603"/>
      <c r="G603">
        <f t="shared" si="18"/>
        <v>0</v>
      </c>
      <c r="H603"/>
      <c r="I603" s="395">
        <f t="shared" si="19"/>
        <v>0</v>
      </c>
      <c r="L603" s="266"/>
    </row>
    <row r="604" spans="1:12" s="48" customFormat="1" ht="12.75">
      <c r="A604" s="67">
        <v>1</v>
      </c>
      <c r="B604" s="44" t="s">
        <v>1014</v>
      </c>
      <c r="C604" s="63" t="s">
        <v>1595</v>
      </c>
      <c r="D604" s="309"/>
      <c r="E604" s="91"/>
      <c r="F604"/>
      <c r="G604">
        <f t="shared" si="18"/>
        <v>0</v>
      </c>
      <c r="H604"/>
      <c r="I604" s="395">
        <f t="shared" si="19"/>
        <v>0</v>
      </c>
      <c r="L604" s="266"/>
    </row>
    <row r="605" spans="1:12" s="48" customFormat="1" ht="12.75">
      <c r="A605" s="67">
        <v>1</v>
      </c>
      <c r="B605" s="44" t="s">
        <v>1015</v>
      </c>
      <c r="C605" s="63" t="s">
        <v>1595</v>
      </c>
      <c r="D605" s="309"/>
      <c r="E605" s="91"/>
      <c r="F605"/>
      <c r="G605">
        <f t="shared" si="18"/>
        <v>0</v>
      </c>
      <c r="H605"/>
      <c r="I605" s="395">
        <f t="shared" si="19"/>
        <v>0</v>
      </c>
      <c r="L605" s="266"/>
    </row>
    <row r="606" spans="1:12" s="48" customFormat="1" ht="12.75">
      <c r="A606" s="67">
        <v>1</v>
      </c>
      <c r="B606" s="44" t="s">
        <v>1016</v>
      </c>
      <c r="C606" s="63" t="s">
        <v>1595</v>
      </c>
      <c r="D606" s="309"/>
      <c r="E606" s="91"/>
      <c r="F606"/>
      <c r="G606">
        <f t="shared" si="18"/>
        <v>0</v>
      </c>
      <c r="H606"/>
      <c r="I606" s="395">
        <f t="shared" si="19"/>
        <v>0</v>
      </c>
      <c r="L606" s="266"/>
    </row>
    <row r="607" spans="1:12" s="48" customFormat="1" ht="13.5" thickBot="1">
      <c r="A607" s="68">
        <v>1</v>
      </c>
      <c r="B607" s="60" t="s">
        <v>1017</v>
      </c>
      <c r="C607" s="77" t="s">
        <v>1595</v>
      </c>
      <c r="D607" s="310"/>
      <c r="E607" s="306"/>
      <c r="F607"/>
      <c r="G607">
        <f t="shared" si="18"/>
        <v>0</v>
      </c>
      <c r="H607"/>
      <c r="I607" s="395">
        <f t="shared" si="19"/>
        <v>0</v>
      </c>
      <c r="L607" s="266"/>
    </row>
    <row r="608" spans="1:12" s="48" customFormat="1" ht="13.5" thickBot="1">
      <c r="A608" s="550" t="s">
        <v>1018</v>
      </c>
      <c r="B608" s="551"/>
      <c r="C608" s="551"/>
      <c r="D608" s="551"/>
      <c r="E608" s="552"/>
      <c r="F608"/>
      <c r="G608"/>
      <c r="H608"/>
      <c r="I608" s="395"/>
      <c r="L608" s="266"/>
    </row>
    <row r="609" spans="1:12" s="48" customFormat="1" ht="12.75">
      <c r="A609" s="295" t="s">
        <v>209</v>
      </c>
      <c r="B609" s="296" t="s">
        <v>26</v>
      </c>
      <c r="C609" s="296" t="s">
        <v>28</v>
      </c>
      <c r="D609" s="296" t="s">
        <v>1318</v>
      </c>
      <c r="E609" s="297" t="s">
        <v>30</v>
      </c>
      <c r="F609"/>
      <c r="G609"/>
      <c r="H609"/>
      <c r="I609" s="395"/>
      <c r="L609" s="266"/>
    </row>
    <row r="610" spans="1:12" s="48" customFormat="1" ht="12.75">
      <c r="A610" s="67">
        <v>1</v>
      </c>
      <c r="B610" s="44" t="s">
        <v>1019</v>
      </c>
      <c r="C610" s="63" t="s">
        <v>111</v>
      </c>
      <c r="D610" s="309"/>
      <c r="E610" s="91"/>
      <c r="F610"/>
      <c r="G610">
        <f aca="true" t="shared" si="20" ref="G610:G672">IF(ISBLANK(B610),0,IF(D610=0,0,1))</f>
        <v>0</v>
      </c>
      <c r="H610"/>
      <c r="I610" s="395">
        <f aca="true" t="shared" si="21" ref="I610:I672">D610</f>
        <v>0</v>
      </c>
      <c r="L610" s="266"/>
    </row>
    <row r="611" spans="1:12" s="48" customFormat="1" ht="12.75">
      <c r="A611" s="67">
        <v>1</v>
      </c>
      <c r="B611" s="44" t="s">
        <v>1020</v>
      </c>
      <c r="C611" s="63" t="s">
        <v>111</v>
      </c>
      <c r="D611" s="309"/>
      <c r="E611" s="91"/>
      <c r="F611"/>
      <c r="G611">
        <f t="shared" si="20"/>
        <v>0</v>
      </c>
      <c r="H611"/>
      <c r="I611" s="395">
        <f t="shared" si="21"/>
        <v>0</v>
      </c>
      <c r="L611" s="266"/>
    </row>
    <row r="612" spans="1:12" s="48" customFormat="1" ht="12.75">
      <c r="A612" s="67">
        <v>1</v>
      </c>
      <c r="B612" s="44" t="s">
        <v>1021</v>
      </c>
      <c r="C612" s="63" t="s">
        <v>111</v>
      </c>
      <c r="D612" s="309"/>
      <c r="E612" s="91"/>
      <c r="F612"/>
      <c r="G612">
        <f t="shared" si="20"/>
        <v>0</v>
      </c>
      <c r="H612"/>
      <c r="I612" s="395">
        <f t="shared" si="21"/>
        <v>0</v>
      </c>
      <c r="L612" s="266"/>
    </row>
    <row r="613" spans="1:12" s="48" customFormat="1" ht="12.75">
      <c r="A613" s="67">
        <v>1</v>
      </c>
      <c r="B613" s="44" t="s">
        <v>1022</v>
      </c>
      <c r="C613" s="63" t="s">
        <v>111</v>
      </c>
      <c r="D613" s="309"/>
      <c r="E613" s="91"/>
      <c r="F613"/>
      <c r="G613">
        <f t="shared" si="20"/>
        <v>0</v>
      </c>
      <c r="H613"/>
      <c r="I613" s="395">
        <f t="shared" si="21"/>
        <v>0</v>
      </c>
      <c r="L613" s="266"/>
    </row>
    <row r="614" spans="1:12" s="48" customFormat="1" ht="12.75">
      <c r="A614" s="67">
        <v>1</v>
      </c>
      <c r="B614" s="44" t="s">
        <v>1023</v>
      </c>
      <c r="C614" s="63" t="s">
        <v>1605</v>
      </c>
      <c r="D614" s="309"/>
      <c r="E614" s="91"/>
      <c r="F614"/>
      <c r="G614">
        <f t="shared" si="20"/>
        <v>0</v>
      </c>
      <c r="H614"/>
      <c r="I614" s="395">
        <f t="shared" si="21"/>
        <v>0</v>
      </c>
      <c r="L614" s="266"/>
    </row>
    <row r="615" spans="1:12" s="48" customFormat="1" ht="12.75">
      <c r="A615" s="67">
        <v>1</v>
      </c>
      <c r="B615" s="44" t="s">
        <v>1024</v>
      </c>
      <c r="C615" s="63" t="s">
        <v>1605</v>
      </c>
      <c r="D615" s="309"/>
      <c r="E615" s="91"/>
      <c r="F615"/>
      <c r="G615">
        <f t="shared" si="20"/>
        <v>0</v>
      </c>
      <c r="H615"/>
      <c r="I615" s="395">
        <f t="shared" si="21"/>
        <v>0</v>
      </c>
      <c r="L615" s="266"/>
    </row>
    <row r="616" spans="1:12" s="48" customFormat="1" ht="12.75">
      <c r="A616" s="67">
        <v>1</v>
      </c>
      <c r="B616" s="44" t="s">
        <v>1025</v>
      </c>
      <c r="C616" s="63" t="s">
        <v>1605</v>
      </c>
      <c r="D616" s="309"/>
      <c r="E616" s="91"/>
      <c r="F616"/>
      <c r="G616">
        <f t="shared" si="20"/>
        <v>0</v>
      </c>
      <c r="H616"/>
      <c r="I616" s="395">
        <f t="shared" si="21"/>
        <v>0</v>
      </c>
      <c r="L616" s="266"/>
    </row>
    <row r="617" spans="1:12" s="48" customFormat="1" ht="12.75">
      <c r="A617" s="67">
        <v>1</v>
      </c>
      <c r="B617" s="44" t="s">
        <v>1026</v>
      </c>
      <c r="C617" s="63" t="s">
        <v>111</v>
      </c>
      <c r="D617" s="309"/>
      <c r="E617" s="91"/>
      <c r="F617"/>
      <c r="G617">
        <f t="shared" si="20"/>
        <v>0</v>
      </c>
      <c r="H617"/>
      <c r="I617" s="395">
        <f t="shared" si="21"/>
        <v>0</v>
      </c>
      <c r="L617" s="266"/>
    </row>
    <row r="618" spans="1:12" s="48" customFormat="1" ht="12.75">
      <c r="A618" s="67">
        <v>1</v>
      </c>
      <c r="B618" s="44" t="s">
        <v>1027</v>
      </c>
      <c r="C618" s="63" t="s">
        <v>111</v>
      </c>
      <c r="D618" s="309"/>
      <c r="E618" s="91"/>
      <c r="F618"/>
      <c r="G618">
        <f t="shared" si="20"/>
        <v>0</v>
      </c>
      <c r="H618"/>
      <c r="I618" s="395">
        <f t="shared" si="21"/>
        <v>0</v>
      </c>
      <c r="L618" s="266"/>
    </row>
    <row r="619" spans="1:12" s="48" customFormat="1" ht="12.75">
      <c r="A619" s="67">
        <v>1</v>
      </c>
      <c r="B619" s="44" t="s">
        <v>1028</v>
      </c>
      <c r="C619" s="63" t="s">
        <v>1608</v>
      </c>
      <c r="D619" s="309"/>
      <c r="E619" s="91"/>
      <c r="F619"/>
      <c r="G619">
        <f t="shared" si="20"/>
        <v>0</v>
      </c>
      <c r="H619"/>
      <c r="I619" s="395">
        <f t="shared" si="21"/>
        <v>0</v>
      </c>
      <c r="L619" s="266"/>
    </row>
    <row r="620" spans="1:12" s="48" customFormat="1" ht="12.75">
      <c r="A620" s="67">
        <v>1</v>
      </c>
      <c r="B620" s="44" t="s">
        <v>1029</v>
      </c>
      <c r="C620" s="63" t="s">
        <v>1605</v>
      </c>
      <c r="D620" s="309"/>
      <c r="E620" s="91"/>
      <c r="F620"/>
      <c r="G620">
        <f t="shared" si="20"/>
        <v>0</v>
      </c>
      <c r="H620"/>
      <c r="I620" s="395">
        <f t="shared" si="21"/>
        <v>0</v>
      </c>
      <c r="L620" s="266"/>
    </row>
    <row r="621" spans="1:12" s="48" customFormat="1" ht="12.75">
      <c r="A621" s="67">
        <v>1</v>
      </c>
      <c r="B621" s="44" t="s">
        <v>1030</v>
      </c>
      <c r="C621" s="63" t="s">
        <v>1605</v>
      </c>
      <c r="D621" s="309"/>
      <c r="E621" s="91"/>
      <c r="F621"/>
      <c r="G621">
        <f t="shared" si="20"/>
        <v>0</v>
      </c>
      <c r="H621"/>
      <c r="I621" s="395">
        <f t="shared" si="21"/>
        <v>0</v>
      </c>
      <c r="L621" s="266"/>
    </row>
    <row r="622" spans="1:12" s="48" customFormat="1" ht="12.75">
      <c r="A622" s="67">
        <v>1</v>
      </c>
      <c r="B622" s="44" t="s">
        <v>1031</v>
      </c>
      <c r="C622" s="63" t="s">
        <v>1605</v>
      </c>
      <c r="D622" s="309"/>
      <c r="E622" s="91"/>
      <c r="F622"/>
      <c r="G622">
        <f t="shared" si="20"/>
        <v>0</v>
      </c>
      <c r="H622"/>
      <c r="I622" s="395">
        <f t="shared" si="21"/>
        <v>0</v>
      </c>
      <c r="L622" s="266"/>
    </row>
    <row r="623" spans="1:12" s="48" customFormat="1" ht="12.75">
      <c r="A623" s="67">
        <v>1</v>
      </c>
      <c r="B623" s="44" t="s">
        <v>1032</v>
      </c>
      <c r="C623" s="63" t="s">
        <v>111</v>
      </c>
      <c r="D623" s="309"/>
      <c r="E623" s="91"/>
      <c r="F623"/>
      <c r="G623">
        <f t="shared" si="20"/>
        <v>0</v>
      </c>
      <c r="H623"/>
      <c r="I623" s="395">
        <f t="shared" si="21"/>
        <v>0</v>
      </c>
      <c r="L623" s="266"/>
    </row>
    <row r="624" spans="1:12" s="48" customFormat="1" ht="12.75">
      <c r="A624" s="67">
        <v>1</v>
      </c>
      <c r="B624" s="44" t="s">
        <v>1033</v>
      </c>
      <c r="C624" s="63" t="s">
        <v>111</v>
      </c>
      <c r="D624" s="309"/>
      <c r="E624" s="91"/>
      <c r="F624"/>
      <c r="G624">
        <f t="shared" si="20"/>
        <v>0</v>
      </c>
      <c r="H624"/>
      <c r="I624" s="395">
        <f t="shared" si="21"/>
        <v>0</v>
      </c>
      <c r="L624" s="266"/>
    </row>
    <row r="625" spans="1:12" s="48" customFormat="1" ht="12.75">
      <c r="A625" s="67">
        <v>1</v>
      </c>
      <c r="B625" s="44" t="s">
        <v>1034</v>
      </c>
      <c r="C625" s="63" t="s">
        <v>111</v>
      </c>
      <c r="D625" s="309"/>
      <c r="E625" s="91"/>
      <c r="F625"/>
      <c r="G625">
        <f t="shared" si="20"/>
        <v>0</v>
      </c>
      <c r="H625"/>
      <c r="I625" s="395">
        <f t="shared" si="21"/>
        <v>0</v>
      </c>
      <c r="L625" s="266"/>
    </row>
    <row r="626" spans="1:12" s="48" customFormat="1" ht="12.75">
      <c r="A626" s="67">
        <v>1</v>
      </c>
      <c r="B626" s="44" t="s">
        <v>1035</v>
      </c>
      <c r="C626" s="63" t="s">
        <v>1605</v>
      </c>
      <c r="D626" s="309"/>
      <c r="E626" s="91"/>
      <c r="F626"/>
      <c r="G626">
        <f t="shared" si="20"/>
        <v>0</v>
      </c>
      <c r="H626"/>
      <c r="I626" s="395">
        <f t="shared" si="21"/>
        <v>0</v>
      </c>
      <c r="L626" s="266"/>
    </row>
    <row r="627" spans="1:12" s="48" customFormat="1" ht="12.75">
      <c r="A627" s="67">
        <v>1</v>
      </c>
      <c r="B627" s="44" t="s">
        <v>1036</v>
      </c>
      <c r="C627" s="63" t="s">
        <v>1605</v>
      </c>
      <c r="D627" s="309"/>
      <c r="E627" s="91"/>
      <c r="F627"/>
      <c r="G627">
        <f t="shared" si="20"/>
        <v>0</v>
      </c>
      <c r="H627"/>
      <c r="I627" s="395">
        <f t="shared" si="21"/>
        <v>0</v>
      </c>
      <c r="L627" s="266"/>
    </row>
    <row r="628" spans="1:12" s="48" customFormat="1" ht="12.75">
      <c r="A628" s="67">
        <v>1</v>
      </c>
      <c r="B628" s="44" t="s">
        <v>1037</v>
      </c>
      <c r="C628" s="63" t="s">
        <v>1605</v>
      </c>
      <c r="D628" s="309"/>
      <c r="E628" s="91"/>
      <c r="F628"/>
      <c r="G628">
        <f t="shared" si="20"/>
        <v>0</v>
      </c>
      <c r="H628"/>
      <c r="I628" s="395">
        <f t="shared" si="21"/>
        <v>0</v>
      </c>
      <c r="L628" s="266"/>
    </row>
    <row r="629" spans="1:12" s="48" customFormat="1" ht="12.75">
      <c r="A629" s="67">
        <v>1</v>
      </c>
      <c r="B629" s="44" t="s">
        <v>1038</v>
      </c>
      <c r="C629" s="63" t="s">
        <v>1605</v>
      </c>
      <c r="D629" s="309"/>
      <c r="E629" s="91"/>
      <c r="F629"/>
      <c r="G629">
        <f t="shared" si="20"/>
        <v>0</v>
      </c>
      <c r="H629"/>
      <c r="I629" s="395">
        <f t="shared" si="21"/>
        <v>0</v>
      </c>
      <c r="L629" s="266"/>
    </row>
    <row r="630" spans="1:12" s="48" customFormat="1" ht="12.75">
      <c r="A630" s="67">
        <v>1</v>
      </c>
      <c r="B630" s="44" t="s">
        <v>1039</v>
      </c>
      <c r="C630" s="63" t="s">
        <v>1605</v>
      </c>
      <c r="D630" s="309"/>
      <c r="E630" s="91"/>
      <c r="F630"/>
      <c r="G630">
        <f t="shared" si="20"/>
        <v>0</v>
      </c>
      <c r="H630"/>
      <c r="I630" s="395">
        <f t="shared" si="21"/>
        <v>0</v>
      </c>
      <c r="L630" s="266"/>
    </row>
    <row r="631" spans="1:12" s="48" customFormat="1" ht="12.75">
      <c r="A631" s="67">
        <v>1</v>
      </c>
      <c r="B631" s="44" t="s">
        <v>1040</v>
      </c>
      <c r="C631" s="63" t="s">
        <v>111</v>
      </c>
      <c r="D631" s="309"/>
      <c r="E631" s="91"/>
      <c r="F631"/>
      <c r="G631">
        <f t="shared" si="20"/>
        <v>0</v>
      </c>
      <c r="H631"/>
      <c r="I631" s="395">
        <f t="shared" si="21"/>
        <v>0</v>
      </c>
      <c r="L631" s="266"/>
    </row>
    <row r="632" spans="1:12" s="48" customFormat="1" ht="12.75">
      <c r="A632" s="67">
        <v>1</v>
      </c>
      <c r="B632" s="44" t="s">
        <v>1041</v>
      </c>
      <c r="C632" s="63" t="s">
        <v>1605</v>
      </c>
      <c r="D632" s="309"/>
      <c r="E632" s="91"/>
      <c r="F632"/>
      <c r="G632">
        <f t="shared" si="20"/>
        <v>0</v>
      </c>
      <c r="H632"/>
      <c r="I632" s="395">
        <f t="shared" si="21"/>
        <v>0</v>
      </c>
      <c r="L632" s="266"/>
    </row>
    <row r="633" spans="1:12" s="48" customFormat="1" ht="12.75">
      <c r="A633" s="67">
        <v>1</v>
      </c>
      <c r="B633" s="44" t="s">
        <v>1042</v>
      </c>
      <c r="C633" s="63" t="s">
        <v>1605</v>
      </c>
      <c r="D633" s="309"/>
      <c r="E633" s="91"/>
      <c r="F633"/>
      <c r="G633">
        <f t="shared" si="20"/>
        <v>0</v>
      </c>
      <c r="H633"/>
      <c r="I633" s="395">
        <f t="shared" si="21"/>
        <v>0</v>
      </c>
      <c r="L633" s="266"/>
    </row>
    <row r="634" spans="1:12" s="48" customFormat="1" ht="12.75">
      <c r="A634" s="67">
        <v>1</v>
      </c>
      <c r="B634" s="44" t="s">
        <v>1043</v>
      </c>
      <c r="C634" s="63" t="s">
        <v>1605</v>
      </c>
      <c r="D634" s="309"/>
      <c r="E634" s="91"/>
      <c r="F634"/>
      <c r="G634">
        <f t="shared" si="20"/>
        <v>0</v>
      </c>
      <c r="H634"/>
      <c r="I634" s="395">
        <f t="shared" si="21"/>
        <v>0</v>
      </c>
      <c r="L634" s="266"/>
    </row>
    <row r="635" spans="1:12" s="48" customFormat="1" ht="12.75">
      <c r="A635" s="67">
        <v>1</v>
      </c>
      <c r="B635" s="44" t="s">
        <v>1044</v>
      </c>
      <c r="C635" s="63" t="s">
        <v>111</v>
      </c>
      <c r="D635" s="309"/>
      <c r="E635" s="91"/>
      <c r="F635"/>
      <c r="G635">
        <f t="shared" si="20"/>
        <v>0</v>
      </c>
      <c r="H635"/>
      <c r="I635" s="395">
        <f t="shared" si="21"/>
        <v>0</v>
      </c>
      <c r="L635" s="266"/>
    </row>
    <row r="636" spans="1:12" s="48" customFormat="1" ht="12.75">
      <c r="A636" s="67">
        <v>1</v>
      </c>
      <c r="B636" s="44" t="s">
        <v>1045</v>
      </c>
      <c r="C636" s="63" t="s">
        <v>111</v>
      </c>
      <c r="D636" s="309"/>
      <c r="E636" s="91"/>
      <c r="F636"/>
      <c r="G636">
        <f t="shared" si="20"/>
        <v>0</v>
      </c>
      <c r="H636"/>
      <c r="I636" s="395">
        <f t="shared" si="21"/>
        <v>0</v>
      </c>
      <c r="L636" s="266"/>
    </row>
    <row r="637" spans="1:12" s="48" customFormat="1" ht="12.75">
      <c r="A637" s="67">
        <v>1</v>
      </c>
      <c r="B637" s="44" t="s">
        <v>1046</v>
      </c>
      <c r="C637" s="63" t="s">
        <v>1605</v>
      </c>
      <c r="D637" s="309"/>
      <c r="E637" s="91"/>
      <c r="F637"/>
      <c r="G637">
        <f t="shared" si="20"/>
        <v>0</v>
      </c>
      <c r="H637"/>
      <c r="I637" s="395">
        <f t="shared" si="21"/>
        <v>0</v>
      </c>
      <c r="L637" s="266"/>
    </row>
    <row r="638" spans="1:12" s="48" customFormat="1" ht="12.75">
      <c r="A638" s="67">
        <v>1</v>
      </c>
      <c r="B638" s="44" t="s">
        <v>1047</v>
      </c>
      <c r="C638" s="63" t="s">
        <v>1605</v>
      </c>
      <c r="D638" s="309"/>
      <c r="E638" s="91"/>
      <c r="F638"/>
      <c r="G638">
        <f t="shared" si="20"/>
        <v>0</v>
      </c>
      <c r="H638"/>
      <c r="I638" s="395">
        <f t="shared" si="21"/>
        <v>0</v>
      </c>
      <c r="L638" s="266"/>
    </row>
    <row r="639" spans="1:12" s="48" customFormat="1" ht="12.75">
      <c r="A639" s="67">
        <v>1</v>
      </c>
      <c r="B639" s="44" t="s">
        <v>1048</v>
      </c>
      <c r="C639" s="63" t="s">
        <v>1605</v>
      </c>
      <c r="D639" s="309"/>
      <c r="E639" s="91"/>
      <c r="F639"/>
      <c r="G639">
        <f t="shared" si="20"/>
        <v>0</v>
      </c>
      <c r="H639"/>
      <c r="I639" s="395">
        <f t="shared" si="21"/>
        <v>0</v>
      </c>
      <c r="L639" s="266"/>
    </row>
    <row r="640" spans="1:12" s="48" customFormat="1" ht="12.75">
      <c r="A640" s="67">
        <v>1</v>
      </c>
      <c r="B640" s="44" t="s">
        <v>1049</v>
      </c>
      <c r="C640" s="63" t="s">
        <v>1605</v>
      </c>
      <c r="D640" s="309"/>
      <c r="E640" s="91"/>
      <c r="F640"/>
      <c r="G640">
        <f t="shared" si="20"/>
        <v>0</v>
      </c>
      <c r="H640"/>
      <c r="I640" s="395">
        <f t="shared" si="21"/>
        <v>0</v>
      </c>
      <c r="L640" s="266"/>
    </row>
    <row r="641" spans="1:12" s="48" customFormat="1" ht="12.75">
      <c r="A641" s="67">
        <v>1</v>
      </c>
      <c r="B641" s="44" t="s">
        <v>1050</v>
      </c>
      <c r="C641" s="63" t="s">
        <v>1605</v>
      </c>
      <c r="D641" s="309"/>
      <c r="E641" s="91"/>
      <c r="F641"/>
      <c r="G641">
        <f t="shared" si="20"/>
        <v>0</v>
      </c>
      <c r="H641"/>
      <c r="I641" s="395">
        <f t="shared" si="21"/>
        <v>0</v>
      </c>
      <c r="L641" s="266"/>
    </row>
    <row r="642" spans="1:12" s="48" customFormat="1" ht="12.75">
      <c r="A642" s="67">
        <v>1</v>
      </c>
      <c r="B642" s="44" t="s">
        <v>1051</v>
      </c>
      <c r="C642" s="63" t="s">
        <v>1605</v>
      </c>
      <c r="D642" s="309"/>
      <c r="E642" s="91"/>
      <c r="F642"/>
      <c r="G642">
        <f t="shared" si="20"/>
        <v>0</v>
      </c>
      <c r="H642"/>
      <c r="I642" s="395">
        <f t="shared" si="21"/>
        <v>0</v>
      </c>
      <c r="L642" s="266"/>
    </row>
    <row r="643" spans="1:12" s="48" customFormat="1" ht="12.75">
      <c r="A643" s="67">
        <v>1</v>
      </c>
      <c r="B643" s="44" t="s">
        <v>1052</v>
      </c>
      <c r="C643" s="63" t="s">
        <v>111</v>
      </c>
      <c r="D643" s="309"/>
      <c r="E643" s="91"/>
      <c r="F643"/>
      <c r="G643">
        <f t="shared" si="20"/>
        <v>0</v>
      </c>
      <c r="H643"/>
      <c r="I643" s="395">
        <f t="shared" si="21"/>
        <v>0</v>
      </c>
      <c r="L643" s="266"/>
    </row>
    <row r="644" spans="1:12" s="48" customFormat="1" ht="12.75">
      <c r="A644" s="67">
        <v>1</v>
      </c>
      <c r="B644" s="44" t="s">
        <v>1053</v>
      </c>
      <c r="C644" s="63" t="s">
        <v>1605</v>
      </c>
      <c r="D644" s="309"/>
      <c r="E644" s="91"/>
      <c r="F644"/>
      <c r="G644">
        <f t="shared" si="20"/>
        <v>0</v>
      </c>
      <c r="H644"/>
      <c r="I644" s="395">
        <f t="shared" si="21"/>
        <v>0</v>
      </c>
      <c r="L644" s="266"/>
    </row>
    <row r="645" spans="1:12" s="48" customFormat="1" ht="12.75">
      <c r="A645" s="67">
        <v>1</v>
      </c>
      <c r="B645" s="44" t="s">
        <v>1054</v>
      </c>
      <c r="C645" s="63" t="s">
        <v>1605</v>
      </c>
      <c r="D645" s="309"/>
      <c r="E645" s="91"/>
      <c r="F645"/>
      <c r="G645">
        <f t="shared" si="20"/>
        <v>0</v>
      </c>
      <c r="H645"/>
      <c r="I645" s="395">
        <f t="shared" si="21"/>
        <v>0</v>
      </c>
      <c r="L645" s="266"/>
    </row>
    <row r="646" spans="1:12" s="48" customFormat="1" ht="12.75">
      <c r="A646" s="67">
        <v>1</v>
      </c>
      <c r="B646" s="44" t="s">
        <v>1055</v>
      </c>
      <c r="C646" s="63" t="s">
        <v>1605</v>
      </c>
      <c r="D646" s="309"/>
      <c r="E646" s="91"/>
      <c r="F646"/>
      <c r="G646">
        <f t="shared" si="20"/>
        <v>0</v>
      </c>
      <c r="H646"/>
      <c r="I646" s="395">
        <f t="shared" si="21"/>
        <v>0</v>
      </c>
      <c r="L646" s="266"/>
    </row>
    <row r="647" spans="1:12" s="48" customFormat="1" ht="12.75">
      <c r="A647" s="67">
        <v>1</v>
      </c>
      <c r="B647" s="44" t="s">
        <v>1056</v>
      </c>
      <c r="C647" s="63" t="s">
        <v>1605</v>
      </c>
      <c r="D647" s="309"/>
      <c r="E647" s="91"/>
      <c r="F647"/>
      <c r="G647">
        <f t="shared" si="20"/>
        <v>0</v>
      </c>
      <c r="H647"/>
      <c r="I647" s="395">
        <f t="shared" si="21"/>
        <v>0</v>
      </c>
      <c r="L647" s="266"/>
    </row>
    <row r="648" spans="1:12" s="48" customFormat="1" ht="12.75">
      <c r="A648" s="67">
        <v>1</v>
      </c>
      <c r="B648" s="44" t="s">
        <v>1057</v>
      </c>
      <c r="C648" s="63" t="s">
        <v>1605</v>
      </c>
      <c r="D648" s="309"/>
      <c r="E648" s="91"/>
      <c r="F648"/>
      <c r="G648">
        <f t="shared" si="20"/>
        <v>0</v>
      </c>
      <c r="H648"/>
      <c r="I648" s="395">
        <f t="shared" si="21"/>
        <v>0</v>
      </c>
      <c r="L648" s="266"/>
    </row>
    <row r="649" spans="1:12" s="48" customFormat="1" ht="12.75">
      <c r="A649" s="67">
        <v>1</v>
      </c>
      <c r="B649" s="44" t="s">
        <v>1058</v>
      </c>
      <c r="C649" s="63" t="s">
        <v>1605</v>
      </c>
      <c r="D649" s="309"/>
      <c r="E649" s="91"/>
      <c r="F649"/>
      <c r="G649">
        <f t="shared" si="20"/>
        <v>0</v>
      </c>
      <c r="H649"/>
      <c r="I649" s="395">
        <f t="shared" si="21"/>
        <v>0</v>
      </c>
      <c r="L649" s="266"/>
    </row>
    <row r="650" spans="1:12" s="48" customFormat="1" ht="12.75">
      <c r="A650" s="67">
        <v>1</v>
      </c>
      <c r="B650" s="44" t="s">
        <v>1059</v>
      </c>
      <c r="C650" s="63" t="s">
        <v>1605</v>
      </c>
      <c r="D650" s="309"/>
      <c r="E650" s="91"/>
      <c r="F650"/>
      <c r="G650">
        <f t="shared" si="20"/>
        <v>0</v>
      </c>
      <c r="H650"/>
      <c r="I650" s="395">
        <f t="shared" si="21"/>
        <v>0</v>
      </c>
      <c r="L650" s="266"/>
    </row>
    <row r="651" spans="1:12" s="48" customFormat="1" ht="12.75">
      <c r="A651" s="67">
        <v>1</v>
      </c>
      <c r="B651" s="44" t="s">
        <v>1060</v>
      </c>
      <c r="C651" s="63" t="s">
        <v>1605</v>
      </c>
      <c r="D651" s="309"/>
      <c r="E651" s="91"/>
      <c r="F651"/>
      <c r="G651">
        <f t="shared" si="20"/>
        <v>0</v>
      </c>
      <c r="H651"/>
      <c r="I651" s="395">
        <f t="shared" si="21"/>
        <v>0</v>
      </c>
      <c r="L651" s="266"/>
    </row>
    <row r="652" spans="1:12" s="48" customFormat="1" ht="12.75">
      <c r="A652" s="67">
        <v>1</v>
      </c>
      <c r="B652" s="44" t="s">
        <v>1061</v>
      </c>
      <c r="C652" s="63" t="s">
        <v>111</v>
      </c>
      <c r="D652" s="309"/>
      <c r="E652" s="91"/>
      <c r="F652"/>
      <c r="G652">
        <f t="shared" si="20"/>
        <v>0</v>
      </c>
      <c r="H652"/>
      <c r="I652" s="395">
        <f t="shared" si="21"/>
        <v>0</v>
      </c>
      <c r="L652" s="266"/>
    </row>
    <row r="653" spans="1:12" s="48" customFormat="1" ht="12.75">
      <c r="A653" s="67">
        <v>1</v>
      </c>
      <c r="B653" s="44" t="s">
        <v>1062</v>
      </c>
      <c r="C653" s="63" t="s">
        <v>1605</v>
      </c>
      <c r="D653" s="309"/>
      <c r="E653" s="91"/>
      <c r="F653"/>
      <c r="G653">
        <f t="shared" si="20"/>
        <v>0</v>
      </c>
      <c r="H653"/>
      <c r="I653" s="395">
        <f t="shared" si="21"/>
        <v>0</v>
      </c>
      <c r="L653" s="266"/>
    </row>
    <row r="654" spans="1:12" s="48" customFormat="1" ht="12.75">
      <c r="A654" s="67">
        <v>1</v>
      </c>
      <c r="B654" s="44" t="s">
        <v>1063</v>
      </c>
      <c r="C654" s="63" t="s">
        <v>1605</v>
      </c>
      <c r="D654" s="309"/>
      <c r="E654" s="91"/>
      <c r="F654"/>
      <c r="G654">
        <f t="shared" si="20"/>
        <v>0</v>
      </c>
      <c r="H654"/>
      <c r="I654" s="395">
        <f t="shared" si="21"/>
        <v>0</v>
      </c>
      <c r="L654" s="266"/>
    </row>
    <row r="655" spans="1:12" s="48" customFormat="1" ht="12.75">
      <c r="A655" s="67">
        <v>1</v>
      </c>
      <c r="B655" s="44" t="s">
        <v>1064</v>
      </c>
      <c r="C655" s="63" t="s">
        <v>111</v>
      </c>
      <c r="D655" s="309"/>
      <c r="E655" s="91"/>
      <c r="F655"/>
      <c r="G655">
        <f t="shared" si="20"/>
        <v>0</v>
      </c>
      <c r="H655"/>
      <c r="I655" s="395">
        <f t="shared" si="21"/>
        <v>0</v>
      </c>
      <c r="L655" s="266"/>
    </row>
    <row r="656" spans="1:12" s="48" customFormat="1" ht="12.75">
      <c r="A656" s="67">
        <v>1</v>
      </c>
      <c r="B656" s="44" t="s">
        <v>1065</v>
      </c>
      <c r="C656" s="63" t="s">
        <v>1605</v>
      </c>
      <c r="D656" s="309"/>
      <c r="E656" s="91"/>
      <c r="F656"/>
      <c r="G656">
        <f t="shared" si="20"/>
        <v>0</v>
      </c>
      <c r="H656"/>
      <c r="I656" s="395">
        <f t="shared" si="21"/>
        <v>0</v>
      </c>
      <c r="L656" s="266"/>
    </row>
    <row r="657" spans="1:12" s="48" customFormat="1" ht="12.75">
      <c r="A657" s="67">
        <v>1</v>
      </c>
      <c r="B657" s="44" t="s">
        <v>1066</v>
      </c>
      <c r="C657" s="63" t="s">
        <v>1605</v>
      </c>
      <c r="D657" s="309"/>
      <c r="E657" s="91"/>
      <c r="F657"/>
      <c r="G657">
        <f t="shared" si="20"/>
        <v>0</v>
      </c>
      <c r="H657"/>
      <c r="I657" s="395">
        <f t="shared" si="21"/>
        <v>0</v>
      </c>
      <c r="L657" s="266"/>
    </row>
    <row r="658" spans="1:12" s="48" customFormat="1" ht="12.75">
      <c r="A658" s="67">
        <v>1</v>
      </c>
      <c r="B658" s="44" t="s">
        <v>1067</v>
      </c>
      <c r="C658" s="63" t="s">
        <v>1605</v>
      </c>
      <c r="D658" s="309"/>
      <c r="E658" s="91"/>
      <c r="F658"/>
      <c r="G658">
        <f t="shared" si="20"/>
        <v>0</v>
      </c>
      <c r="H658"/>
      <c r="I658" s="395">
        <f t="shared" si="21"/>
        <v>0</v>
      </c>
      <c r="L658" s="266"/>
    </row>
    <row r="659" spans="1:12" s="48" customFormat="1" ht="12.75">
      <c r="A659" s="67">
        <v>1</v>
      </c>
      <c r="B659" s="44" t="s">
        <v>1068</v>
      </c>
      <c r="C659" s="63" t="s">
        <v>1605</v>
      </c>
      <c r="D659" s="309"/>
      <c r="E659" s="91"/>
      <c r="F659"/>
      <c r="G659">
        <f t="shared" si="20"/>
        <v>0</v>
      </c>
      <c r="H659"/>
      <c r="I659" s="395">
        <f t="shared" si="21"/>
        <v>0</v>
      </c>
      <c r="L659" s="266"/>
    </row>
    <row r="660" spans="1:12" s="48" customFormat="1" ht="12.75">
      <c r="A660" s="67">
        <v>1</v>
      </c>
      <c r="B660" s="44" t="s">
        <v>1069</v>
      </c>
      <c r="C660" s="63" t="s">
        <v>1595</v>
      </c>
      <c r="D660" s="309"/>
      <c r="E660" s="91"/>
      <c r="F660"/>
      <c r="G660">
        <f t="shared" si="20"/>
        <v>0</v>
      </c>
      <c r="H660"/>
      <c r="I660" s="395">
        <f t="shared" si="21"/>
        <v>0</v>
      </c>
      <c r="L660" s="266"/>
    </row>
    <row r="661" spans="1:12" s="48" customFormat="1" ht="12.75">
      <c r="A661" s="67">
        <v>1</v>
      </c>
      <c r="B661" s="44" t="s">
        <v>1070</v>
      </c>
      <c r="C661" s="64" t="s">
        <v>1595</v>
      </c>
      <c r="D661" s="309"/>
      <c r="E661" s="91"/>
      <c r="F661"/>
      <c r="G661">
        <f t="shared" si="20"/>
        <v>0</v>
      </c>
      <c r="H661"/>
      <c r="I661" s="395">
        <f t="shared" si="21"/>
        <v>0</v>
      </c>
      <c r="L661" s="266"/>
    </row>
    <row r="662" spans="1:12" s="48" customFormat="1" ht="12.75">
      <c r="A662" s="67">
        <v>1</v>
      </c>
      <c r="B662" s="44" t="s">
        <v>1071</v>
      </c>
      <c r="C662" s="63" t="s">
        <v>1607</v>
      </c>
      <c r="D662" s="309"/>
      <c r="E662" s="91"/>
      <c r="F662"/>
      <c r="G662">
        <f t="shared" si="20"/>
        <v>0</v>
      </c>
      <c r="H662"/>
      <c r="I662" s="395">
        <f t="shared" si="21"/>
        <v>0</v>
      </c>
      <c r="L662" s="266"/>
    </row>
    <row r="663" spans="1:12" s="48" customFormat="1" ht="12.75">
      <c r="A663" s="67">
        <v>1</v>
      </c>
      <c r="B663" s="44" t="s">
        <v>1072</v>
      </c>
      <c r="C663" s="63" t="s">
        <v>111</v>
      </c>
      <c r="D663" s="309"/>
      <c r="E663" s="91"/>
      <c r="F663"/>
      <c r="G663">
        <f t="shared" si="20"/>
        <v>0</v>
      </c>
      <c r="H663"/>
      <c r="I663" s="395">
        <f t="shared" si="21"/>
        <v>0</v>
      </c>
      <c r="L663" s="266"/>
    </row>
    <row r="664" spans="1:12" s="48" customFormat="1" ht="12.75">
      <c r="A664" s="67">
        <v>1</v>
      </c>
      <c r="B664" s="44" t="s">
        <v>1073</v>
      </c>
      <c r="C664" s="63" t="s">
        <v>1607</v>
      </c>
      <c r="D664" s="309"/>
      <c r="E664" s="91"/>
      <c r="F664"/>
      <c r="G664">
        <f t="shared" si="20"/>
        <v>0</v>
      </c>
      <c r="H664"/>
      <c r="I664" s="395">
        <f t="shared" si="21"/>
        <v>0</v>
      </c>
      <c r="L664" s="266"/>
    </row>
    <row r="665" spans="1:12" s="48" customFormat="1" ht="12.75">
      <c r="A665" s="67">
        <v>1</v>
      </c>
      <c r="B665" s="44" t="s">
        <v>1074</v>
      </c>
      <c r="C665" s="63" t="s">
        <v>111</v>
      </c>
      <c r="D665" s="309"/>
      <c r="E665" s="91"/>
      <c r="F665"/>
      <c r="G665">
        <f t="shared" si="20"/>
        <v>0</v>
      </c>
      <c r="H665"/>
      <c r="I665" s="395">
        <f t="shared" si="21"/>
        <v>0</v>
      </c>
      <c r="L665" s="266"/>
    </row>
    <row r="666" spans="1:12" s="48" customFormat="1" ht="12.75">
      <c r="A666" s="67">
        <v>1</v>
      </c>
      <c r="B666" s="44" t="s">
        <v>1075</v>
      </c>
      <c r="C666" s="63" t="s">
        <v>111</v>
      </c>
      <c r="D666" s="309"/>
      <c r="E666" s="91"/>
      <c r="F666"/>
      <c r="G666">
        <f t="shared" si="20"/>
        <v>0</v>
      </c>
      <c r="H666"/>
      <c r="I666" s="395">
        <f t="shared" si="21"/>
        <v>0</v>
      </c>
      <c r="L666" s="266"/>
    </row>
    <row r="667" spans="1:12" s="48" customFormat="1" ht="12.75">
      <c r="A667" s="67">
        <v>1</v>
      </c>
      <c r="B667" s="44" t="s">
        <v>1076</v>
      </c>
      <c r="C667" s="63" t="s">
        <v>111</v>
      </c>
      <c r="D667" s="309"/>
      <c r="E667" s="91"/>
      <c r="F667"/>
      <c r="G667">
        <f t="shared" si="20"/>
        <v>0</v>
      </c>
      <c r="H667"/>
      <c r="I667" s="395">
        <f t="shared" si="21"/>
        <v>0</v>
      </c>
      <c r="L667" s="266"/>
    </row>
    <row r="668" spans="1:12" s="48" customFormat="1" ht="12.75">
      <c r="A668" s="67">
        <v>1</v>
      </c>
      <c r="B668" s="44" t="s">
        <v>1077</v>
      </c>
      <c r="C668" s="63" t="s">
        <v>1608</v>
      </c>
      <c r="D668" s="309"/>
      <c r="E668" s="91"/>
      <c r="F668"/>
      <c r="G668">
        <f t="shared" si="20"/>
        <v>0</v>
      </c>
      <c r="H668"/>
      <c r="I668" s="395">
        <f t="shared" si="21"/>
        <v>0</v>
      </c>
      <c r="L668" s="266"/>
    </row>
    <row r="669" spans="1:12" s="48" customFormat="1" ht="12.75">
      <c r="A669" s="67">
        <v>1</v>
      </c>
      <c r="B669" s="44" t="s">
        <v>1078</v>
      </c>
      <c r="C669" s="63" t="s">
        <v>1605</v>
      </c>
      <c r="D669" s="309"/>
      <c r="E669" s="91"/>
      <c r="F669"/>
      <c r="G669">
        <f t="shared" si="20"/>
        <v>0</v>
      </c>
      <c r="H669"/>
      <c r="I669" s="395">
        <f t="shared" si="21"/>
        <v>0</v>
      </c>
      <c r="L669" s="266"/>
    </row>
    <row r="670" spans="1:12" s="48" customFormat="1" ht="12.75">
      <c r="A670" s="67">
        <v>1</v>
      </c>
      <c r="B670" s="44" t="s">
        <v>1079</v>
      </c>
      <c r="C670" s="63" t="s">
        <v>111</v>
      </c>
      <c r="D670" s="309"/>
      <c r="E670" s="91"/>
      <c r="F670"/>
      <c r="G670">
        <f t="shared" si="20"/>
        <v>0</v>
      </c>
      <c r="H670"/>
      <c r="I670" s="395">
        <f t="shared" si="21"/>
        <v>0</v>
      </c>
      <c r="L670" s="266"/>
    </row>
    <row r="671" spans="1:12" s="48" customFormat="1" ht="12.75">
      <c r="A671" s="67">
        <v>1</v>
      </c>
      <c r="B671" s="44" t="s">
        <v>1080</v>
      </c>
      <c r="C671" s="63" t="s">
        <v>111</v>
      </c>
      <c r="D671" s="309"/>
      <c r="E671" s="91"/>
      <c r="F671"/>
      <c r="G671">
        <f t="shared" si="20"/>
        <v>0</v>
      </c>
      <c r="H671"/>
      <c r="I671" s="395">
        <f t="shared" si="21"/>
        <v>0</v>
      </c>
      <c r="L671" s="266"/>
    </row>
    <row r="672" spans="1:12" s="48" customFormat="1" ht="12.75">
      <c r="A672" s="67">
        <v>1</v>
      </c>
      <c r="B672" s="44" t="s">
        <v>1081</v>
      </c>
      <c r="C672" s="63" t="s">
        <v>1605</v>
      </c>
      <c r="D672" s="309"/>
      <c r="E672" s="91"/>
      <c r="F672"/>
      <c r="G672">
        <f t="shared" si="20"/>
        <v>0</v>
      </c>
      <c r="H672"/>
      <c r="I672" s="395">
        <f t="shared" si="21"/>
        <v>0</v>
      </c>
      <c r="L672" s="266"/>
    </row>
    <row r="673" spans="1:12" s="48" customFormat="1" ht="12.75">
      <c r="A673" s="67">
        <v>1</v>
      </c>
      <c r="B673" s="44" t="s">
        <v>1082</v>
      </c>
      <c r="C673" s="63" t="s">
        <v>111</v>
      </c>
      <c r="D673" s="309"/>
      <c r="E673" s="91"/>
      <c r="F673"/>
      <c r="G673">
        <f aca="true" t="shared" si="22" ref="G673:G707">IF(ISBLANK(B673),0,IF(D673=0,0,1))</f>
        <v>0</v>
      </c>
      <c r="H673"/>
      <c r="I673" s="395">
        <f aca="true" t="shared" si="23" ref="I673:I707">D673</f>
        <v>0</v>
      </c>
      <c r="L673" s="266"/>
    </row>
    <row r="674" spans="1:12" s="48" customFormat="1" ht="12.75">
      <c r="A674" s="67">
        <v>1</v>
      </c>
      <c r="B674" s="44" t="s">
        <v>1083</v>
      </c>
      <c r="C674" s="63" t="s">
        <v>111</v>
      </c>
      <c r="D674" s="309"/>
      <c r="E674" s="91"/>
      <c r="F674"/>
      <c r="G674">
        <f t="shared" si="22"/>
        <v>0</v>
      </c>
      <c r="H674"/>
      <c r="I674" s="395">
        <f t="shared" si="23"/>
        <v>0</v>
      </c>
      <c r="L674" s="266"/>
    </row>
    <row r="675" spans="1:12" s="48" customFormat="1" ht="12.75">
      <c r="A675" s="67">
        <v>1</v>
      </c>
      <c r="B675" s="44" t="s">
        <v>1084</v>
      </c>
      <c r="C675" s="63" t="s">
        <v>111</v>
      </c>
      <c r="D675" s="309"/>
      <c r="E675" s="91"/>
      <c r="F675"/>
      <c r="G675">
        <f t="shared" si="22"/>
        <v>0</v>
      </c>
      <c r="H675"/>
      <c r="I675" s="395">
        <f t="shared" si="23"/>
        <v>0</v>
      </c>
      <c r="L675" s="266"/>
    </row>
    <row r="676" spans="1:12" s="48" customFormat="1" ht="12.75">
      <c r="A676" s="67">
        <v>1</v>
      </c>
      <c r="B676" s="44" t="s">
        <v>1085</v>
      </c>
      <c r="C676" s="63" t="s">
        <v>111</v>
      </c>
      <c r="D676" s="309"/>
      <c r="E676" s="91"/>
      <c r="F676"/>
      <c r="G676">
        <f t="shared" si="22"/>
        <v>0</v>
      </c>
      <c r="H676"/>
      <c r="I676" s="395">
        <f t="shared" si="23"/>
        <v>0</v>
      </c>
      <c r="L676" s="266"/>
    </row>
    <row r="677" spans="1:12" s="48" customFormat="1" ht="12.75">
      <c r="A677" s="67">
        <v>1</v>
      </c>
      <c r="B677" s="44" t="s">
        <v>1086</v>
      </c>
      <c r="C677" s="63" t="s">
        <v>1605</v>
      </c>
      <c r="D677" s="309"/>
      <c r="E677" s="91"/>
      <c r="F677"/>
      <c r="G677">
        <f t="shared" si="22"/>
        <v>0</v>
      </c>
      <c r="H677"/>
      <c r="I677" s="395">
        <f t="shared" si="23"/>
        <v>0</v>
      </c>
      <c r="L677" s="266"/>
    </row>
    <row r="678" spans="1:12" s="48" customFormat="1" ht="12.75">
      <c r="A678" s="67">
        <v>1</v>
      </c>
      <c r="B678" s="44" t="s">
        <v>1087</v>
      </c>
      <c r="C678" s="63" t="s">
        <v>1604</v>
      </c>
      <c r="D678" s="309"/>
      <c r="E678" s="91"/>
      <c r="F678"/>
      <c r="G678">
        <f t="shared" si="22"/>
        <v>0</v>
      </c>
      <c r="H678"/>
      <c r="I678" s="395">
        <f t="shared" si="23"/>
        <v>0</v>
      </c>
      <c r="L678" s="266"/>
    </row>
    <row r="679" spans="1:12" s="48" customFormat="1" ht="12.75">
      <c r="A679" s="67">
        <v>1</v>
      </c>
      <c r="B679" s="44" t="s">
        <v>1088</v>
      </c>
      <c r="C679" s="63" t="s">
        <v>1604</v>
      </c>
      <c r="D679" s="309"/>
      <c r="E679" s="91"/>
      <c r="F679"/>
      <c r="G679">
        <f t="shared" si="22"/>
        <v>0</v>
      </c>
      <c r="H679"/>
      <c r="I679" s="395">
        <f t="shared" si="23"/>
        <v>0</v>
      </c>
      <c r="L679" s="266"/>
    </row>
    <row r="680" spans="1:12" s="48" customFormat="1" ht="12.75">
      <c r="A680" s="67">
        <v>1</v>
      </c>
      <c r="B680" s="44" t="s">
        <v>1089</v>
      </c>
      <c r="C680" s="63" t="s">
        <v>1604</v>
      </c>
      <c r="D680" s="309"/>
      <c r="E680" s="91"/>
      <c r="F680"/>
      <c r="G680">
        <f t="shared" si="22"/>
        <v>0</v>
      </c>
      <c r="H680"/>
      <c r="I680" s="395">
        <f t="shared" si="23"/>
        <v>0</v>
      </c>
      <c r="L680" s="266"/>
    </row>
    <row r="681" spans="1:12" s="48" customFormat="1" ht="12.75">
      <c r="A681" s="67">
        <v>1</v>
      </c>
      <c r="B681" s="44" t="s">
        <v>1090</v>
      </c>
      <c r="C681" s="63" t="s">
        <v>1605</v>
      </c>
      <c r="D681" s="309"/>
      <c r="E681" s="91"/>
      <c r="F681"/>
      <c r="G681">
        <f t="shared" si="22"/>
        <v>0</v>
      </c>
      <c r="H681"/>
      <c r="I681" s="395">
        <f t="shared" si="23"/>
        <v>0</v>
      </c>
      <c r="L681" s="266"/>
    </row>
    <row r="682" spans="1:12" s="48" customFormat="1" ht="12.75">
      <c r="A682" s="67">
        <v>1</v>
      </c>
      <c r="B682" s="44" t="s">
        <v>1091</v>
      </c>
      <c r="C682" s="63" t="s">
        <v>111</v>
      </c>
      <c r="D682" s="309"/>
      <c r="E682" s="91"/>
      <c r="F682"/>
      <c r="G682">
        <f t="shared" si="22"/>
        <v>0</v>
      </c>
      <c r="H682"/>
      <c r="I682" s="395">
        <f t="shared" si="23"/>
        <v>0</v>
      </c>
      <c r="L682" s="266"/>
    </row>
    <row r="683" spans="1:12" s="48" customFormat="1" ht="12.75">
      <c r="A683" s="67">
        <v>1</v>
      </c>
      <c r="B683" s="44" t="s">
        <v>1092</v>
      </c>
      <c r="C683" s="63" t="s">
        <v>111</v>
      </c>
      <c r="D683" s="309"/>
      <c r="E683" s="91"/>
      <c r="F683"/>
      <c r="G683">
        <f t="shared" si="22"/>
        <v>0</v>
      </c>
      <c r="H683"/>
      <c r="I683" s="395">
        <f t="shared" si="23"/>
        <v>0</v>
      </c>
      <c r="L683" s="266"/>
    </row>
    <row r="684" spans="1:12" s="48" customFormat="1" ht="12.75">
      <c r="A684" s="67">
        <v>1</v>
      </c>
      <c r="B684" s="65" t="s">
        <v>1093</v>
      </c>
      <c r="C684" s="63" t="s">
        <v>111</v>
      </c>
      <c r="D684" s="309"/>
      <c r="E684" s="91"/>
      <c r="F684"/>
      <c r="G684">
        <f t="shared" si="22"/>
        <v>0</v>
      </c>
      <c r="H684"/>
      <c r="I684" s="395">
        <f t="shared" si="23"/>
        <v>0</v>
      </c>
      <c r="L684" s="266"/>
    </row>
    <row r="685" spans="1:12" s="48" customFormat="1" ht="12.75">
      <c r="A685" s="67">
        <v>1</v>
      </c>
      <c r="B685" s="65" t="s">
        <v>1094</v>
      </c>
      <c r="C685" s="64" t="s">
        <v>1603</v>
      </c>
      <c r="D685" s="309"/>
      <c r="E685" s="91"/>
      <c r="F685"/>
      <c r="G685">
        <f t="shared" si="22"/>
        <v>0</v>
      </c>
      <c r="H685"/>
      <c r="I685" s="395">
        <f t="shared" si="23"/>
        <v>0</v>
      </c>
      <c r="L685" s="266"/>
    </row>
    <row r="686" spans="1:12" s="48" customFormat="1" ht="12.75">
      <c r="A686" s="67">
        <v>1</v>
      </c>
      <c r="B686" s="65" t="s">
        <v>1095</v>
      </c>
      <c r="C686" s="64" t="s">
        <v>1603</v>
      </c>
      <c r="D686" s="309"/>
      <c r="E686" s="91"/>
      <c r="F686"/>
      <c r="G686">
        <f t="shared" si="22"/>
        <v>0</v>
      </c>
      <c r="H686"/>
      <c r="I686" s="395">
        <f t="shared" si="23"/>
        <v>0</v>
      </c>
      <c r="L686" s="266"/>
    </row>
    <row r="687" spans="1:12" s="48" customFormat="1" ht="13.5" thickBot="1">
      <c r="A687" s="68">
        <v>1</v>
      </c>
      <c r="B687" s="71" t="s">
        <v>1096</v>
      </c>
      <c r="C687" s="70" t="s">
        <v>111</v>
      </c>
      <c r="D687" s="310"/>
      <c r="E687" s="306"/>
      <c r="F687"/>
      <c r="G687">
        <f t="shared" si="22"/>
        <v>0</v>
      </c>
      <c r="H687"/>
      <c r="I687" s="395">
        <f t="shared" si="23"/>
        <v>0</v>
      </c>
      <c r="L687" s="266"/>
    </row>
    <row r="688" spans="1:12" s="48" customFormat="1" ht="13.5" thickBot="1">
      <c r="A688" s="550" t="s">
        <v>1097</v>
      </c>
      <c r="B688" s="551"/>
      <c r="C688" s="551"/>
      <c r="D688" s="551"/>
      <c r="E688" s="552"/>
      <c r="F688"/>
      <c r="G688"/>
      <c r="H688"/>
      <c r="I688" s="395"/>
      <c r="L688" s="266"/>
    </row>
    <row r="689" spans="1:12" s="48" customFormat="1" ht="12.75">
      <c r="A689" s="295" t="s">
        <v>209</v>
      </c>
      <c r="B689" s="296" t="s">
        <v>26</v>
      </c>
      <c r="C689" s="296" t="s">
        <v>28</v>
      </c>
      <c r="D689" s="296" t="s">
        <v>1318</v>
      </c>
      <c r="E689" s="297" t="s">
        <v>30</v>
      </c>
      <c r="F689"/>
      <c r="G689"/>
      <c r="H689"/>
      <c r="I689" s="395"/>
      <c r="L689" s="266"/>
    </row>
    <row r="690" spans="1:12" s="48" customFormat="1" ht="12.75">
      <c r="A690" s="67">
        <v>1</v>
      </c>
      <c r="B690" s="65" t="s">
        <v>1098</v>
      </c>
      <c r="C690" s="64" t="s">
        <v>1600</v>
      </c>
      <c r="D690" s="309"/>
      <c r="E690" s="91"/>
      <c r="F690"/>
      <c r="G690">
        <f t="shared" si="22"/>
        <v>0</v>
      </c>
      <c r="H690"/>
      <c r="I690" s="395">
        <f t="shared" si="23"/>
        <v>0</v>
      </c>
      <c r="L690" s="266"/>
    </row>
    <row r="691" spans="1:12" s="48" customFormat="1" ht="12.75">
      <c r="A691" s="67">
        <v>1</v>
      </c>
      <c r="B691" s="65" t="s">
        <v>1099</v>
      </c>
      <c r="C691" s="64" t="s">
        <v>1601</v>
      </c>
      <c r="D691" s="309"/>
      <c r="E691" s="91"/>
      <c r="F691"/>
      <c r="G691">
        <f t="shared" si="22"/>
        <v>0</v>
      </c>
      <c r="H691"/>
      <c r="I691" s="395">
        <f t="shared" si="23"/>
        <v>0</v>
      </c>
      <c r="L691" s="266"/>
    </row>
    <row r="692" spans="1:12" s="48" customFormat="1" ht="12.75">
      <c r="A692" s="67">
        <v>1</v>
      </c>
      <c r="B692" s="65" t="s">
        <v>1100</v>
      </c>
      <c r="C692" s="64" t="s">
        <v>1602</v>
      </c>
      <c r="D692" s="309"/>
      <c r="E692" s="91"/>
      <c r="F692"/>
      <c r="G692">
        <f t="shared" si="22"/>
        <v>0</v>
      </c>
      <c r="H692"/>
      <c r="I692" s="395">
        <f t="shared" si="23"/>
        <v>0</v>
      </c>
      <c r="L692" s="266"/>
    </row>
    <row r="693" spans="1:12" s="48" customFormat="1" ht="12.75">
      <c r="A693" s="67">
        <v>1</v>
      </c>
      <c r="B693" s="65" t="s">
        <v>1101</v>
      </c>
      <c r="C693" s="64" t="s">
        <v>1599</v>
      </c>
      <c r="D693" s="309"/>
      <c r="E693" s="91"/>
      <c r="F693"/>
      <c r="G693">
        <f t="shared" si="22"/>
        <v>0</v>
      </c>
      <c r="H693"/>
      <c r="I693" s="395">
        <f t="shared" si="23"/>
        <v>0</v>
      </c>
      <c r="L693" s="266"/>
    </row>
    <row r="694" spans="1:12" s="48" customFormat="1" ht="12.75">
      <c r="A694" s="67">
        <v>1</v>
      </c>
      <c r="B694" s="65" t="s">
        <v>1102</v>
      </c>
      <c r="C694" s="64" t="s">
        <v>1595</v>
      </c>
      <c r="D694" s="309"/>
      <c r="E694" s="91"/>
      <c r="F694"/>
      <c r="G694">
        <f t="shared" si="22"/>
        <v>0</v>
      </c>
      <c r="H694"/>
      <c r="I694" s="395">
        <f t="shared" si="23"/>
        <v>0</v>
      </c>
      <c r="L694" s="266"/>
    </row>
    <row r="695" spans="1:12" s="48" customFormat="1" ht="12.75">
      <c r="A695" s="67">
        <v>1</v>
      </c>
      <c r="B695" s="65" t="s">
        <v>1103</v>
      </c>
      <c r="C695" s="64" t="s">
        <v>1595</v>
      </c>
      <c r="D695" s="309"/>
      <c r="E695" s="91"/>
      <c r="F695"/>
      <c r="G695">
        <f t="shared" si="22"/>
        <v>0</v>
      </c>
      <c r="H695"/>
      <c r="I695" s="395">
        <f t="shared" si="23"/>
        <v>0</v>
      </c>
      <c r="L695" s="266"/>
    </row>
    <row r="696" spans="1:12" s="48" customFormat="1" ht="12.75">
      <c r="A696" s="67">
        <v>1</v>
      </c>
      <c r="B696" s="65" t="s">
        <v>1104</v>
      </c>
      <c r="C696" s="64" t="s">
        <v>1595</v>
      </c>
      <c r="D696" s="309"/>
      <c r="E696" s="91"/>
      <c r="F696"/>
      <c r="G696">
        <f t="shared" si="22"/>
        <v>0</v>
      </c>
      <c r="H696"/>
      <c r="I696" s="395">
        <f t="shared" si="23"/>
        <v>0</v>
      </c>
      <c r="L696" s="266"/>
    </row>
    <row r="697" spans="1:12" s="48" customFormat="1" ht="12.75">
      <c r="A697" s="67">
        <v>1</v>
      </c>
      <c r="B697" s="65" t="s">
        <v>1105</v>
      </c>
      <c r="C697" s="64" t="s">
        <v>1595</v>
      </c>
      <c r="D697" s="309"/>
      <c r="E697" s="91"/>
      <c r="F697"/>
      <c r="G697">
        <f t="shared" si="22"/>
        <v>0</v>
      </c>
      <c r="H697"/>
      <c r="I697" s="395">
        <f t="shared" si="23"/>
        <v>0</v>
      </c>
      <c r="L697" s="266"/>
    </row>
    <row r="698" spans="1:12" s="48" customFormat="1" ht="12.75">
      <c r="A698" s="67">
        <v>1</v>
      </c>
      <c r="B698" s="65" t="s">
        <v>1106</v>
      </c>
      <c r="C698" s="64" t="s">
        <v>1595</v>
      </c>
      <c r="D698" s="309"/>
      <c r="E698" s="91"/>
      <c r="F698"/>
      <c r="G698">
        <f t="shared" si="22"/>
        <v>0</v>
      </c>
      <c r="H698"/>
      <c r="I698" s="395">
        <f t="shared" si="23"/>
        <v>0</v>
      </c>
      <c r="L698" s="266"/>
    </row>
    <row r="699" spans="1:12" s="48" customFormat="1" ht="12.75">
      <c r="A699" s="67">
        <v>1</v>
      </c>
      <c r="B699" s="65" t="s">
        <v>1107</v>
      </c>
      <c r="C699" s="64" t="s">
        <v>1595</v>
      </c>
      <c r="D699" s="309"/>
      <c r="E699" s="91"/>
      <c r="F699"/>
      <c r="G699">
        <f t="shared" si="22"/>
        <v>0</v>
      </c>
      <c r="H699"/>
      <c r="I699" s="395">
        <f t="shared" si="23"/>
        <v>0</v>
      </c>
      <c r="L699" s="266"/>
    </row>
    <row r="700" spans="1:12" s="48" customFormat="1" ht="12.75">
      <c r="A700" s="67">
        <v>1</v>
      </c>
      <c r="B700" s="65" t="s">
        <v>1108</v>
      </c>
      <c r="C700" s="64" t="s">
        <v>111</v>
      </c>
      <c r="D700" s="309"/>
      <c r="E700" s="91"/>
      <c r="F700"/>
      <c r="G700">
        <f t="shared" si="22"/>
        <v>0</v>
      </c>
      <c r="H700"/>
      <c r="I700" s="395">
        <f t="shared" si="23"/>
        <v>0</v>
      </c>
      <c r="L700" s="266"/>
    </row>
    <row r="701" spans="1:12" s="48" customFormat="1" ht="12.75">
      <c r="A701" s="67">
        <v>1</v>
      </c>
      <c r="B701" s="65" t="s">
        <v>1109</v>
      </c>
      <c r="C701" s="64" t="s">
        <v>1604</v>
      </c>
      <c r="D701" s="309"/>
      <c r="E701" s="91"/>
      <c r="F701"/>
      <c r="G701">
        <f t="shared" si="22"/>
        <v>0</v>
      </c>
      <c r="H701"/>
      <c r="I701" s="395">
        <f t="shared" si="23"/>
        <v>0</v>
      </c>
      <c r="L701" s="266"/>
    </row>
    <row r="702" spans="1:12" s="48" customFormat="1" ht="12.75">
      <c r="A702" s="67">
        <v>1</v>
      </c>
      <c r="B702" s="65" t="s">
        <v>1110</v>
      </c>
      <c r="C702" s="64" t="s">
        <v>1595</v>
      </c>
      <c r="D702" s="309"/>
      <c r="E702" s="91"/>
      <c r="F702"/>
      <c r="G702">
        <f t="shared" si="22"/>
        <v>0</v>
      </c>
      <c r="H702"/>
      <c r="I702" s="395">
        <f t="shared" si="23"/>
        <v>0</v>
      </c>
      <c r="L702" s="266"/>
    </row>
    <row r="703" spans="1:12" s="48" customFormat="1" ht="12.75">
      <c r="A703" s="67">
        <v>1</v>
      </c>
      <c r="B703" s="65" t="s">
        <v>1111</v>
      </c>
      <c r="C703" s="64" t="s">
        <v>111</v>
      </c>
      <c r="D703" s="309"/>
      <c r="E703" s="91"/>
      <c r="F703"/>
      <c r="G703">
        <f t="shared" si="22"/>
        <v>0</v>
      </c>
      <c r="H703"/>
      <c r="I703" s="395">
        <f t="shared" si="23"/>
        <v>0</v>
      </c>
      <c r="L703" s="266"/>
    </row>
    <row r="704" spans="1:12" s="48" customFormat="1" ht="12.75">
      <c r="A704" s="67">
        <v>1</v>
      </c>
      <c r="B704" s="65" t="s">
        <v>1112</v>
      </c>
      <c r="C704" s="64" t="s">
        <v>1605</v>
      </c>
      <c r="D704" s="309"/>
      <c r="E704" s="311"/>
      <c r="F704"/>
      <c r="G704">
        <f t="shared" si="22"/>
        <v>0</v>
      </c>
      <c r="H704"/>
      <c r="I704" s="395">
        <f t="shared" si="23"/>
        <v>0</v>
      </c>
      <c r="L704" s="266"/>
    </row>
    <row r="705" spans="1:12" s="48" customFormat="1" ht="12.75">
      <c r="A705" s="67">
        <v>1</v>
      </c>
      <c r="B705" s="65" t="s">
        <v>1113</v>
      </c>
      <c r="C705" s="64" t="s">
        <v>1605</v>
      </c>
      <c r="D705" s="309"/>
      <c r="E705" s="311"/>
      <c r="F705"/>
      <c r="G705">
        <f t="shared" si="22"/>
        <v>0</v>
      </c>
      <c r="H705"/>
      <c r="I705" s="395">
        <f t="shared" si="23"/>
        <v>0</v>
      </c>
      <c r="L705" s="266"/>
    </row>
    <row r="706" spans="1:12" s="48" customFormat="1" ht="12.75">
      <c r="A706" s="67">
        <v>1</v>
      </c>
      <c r="B706" s="65" t="s">
        <v>1114</v>
      </c>
      <c r="C706" s="64" t="s">
        <v>1595</v>
      </c>
      <c r="D706" s="309"/>
      <c r="E706" s="311"/>
      <c r="F706"/>
      <c r="G706">
        <f t="shared" si="22"/>
        <v>0</v>
      </c>
      <c r="H706"/>
      <c r="I706" s="395">
        <f t="shared" si="23"/>
        <v>0</v>
      </c>
      <c r="L706" s="266"/>
    </row>
    <row r="707" spans="1:12" s="48" customFormat="1" ht="26.25" thickBot="1">
      <c r="A707" s="68">
        <v>1</v>
      </c>
      <c r="B707" s="69" t="s">
        <v>1260</v>
      </c>
      <c r="C707" s="70" t="s">
        <v>111</v>
      </c>
      <c r="D707" s="310"/>
      <c r="E707" s="306"/>
      <c r="F707"/>
      <c r="G707">
        <f t="shared" si="22"/>
        <v>0</v>
      </c>
      <c r="H707"/>
      <c r="I707" s="395">
        <f t="shared" si="23"/>
        <v>0</v>
      </c>
      <c r="L707" s="266"/>
    </row>
    <row r="708" spans="6:9" ht="14.25">
      <c r="F708">
        <f>SUM(F1:F707)</f>
        <v>0</v>
      </c>
      <c r="G708">
        <f>SUM(G1:G707)</f>
        <v>0</v>
      </c>
      <c r="H708" s="395">
        <f>SUM(H1:H707)</f>
        <v>0</v>
      </c>
      <c r="I708" s="395">
        <f>SUM(I1:I707)</f>
        <v>0</v>
      </c>
    </row>
  </sheetData>
  <sheetProtection password="A0E6" sheet="1" selectLockedCells="1"/>
  <mergeCells count="39">
    <mergeCell ref="A30:E30"/>
    <mergeCell ref="A2:B4"/>
    <mergeCell ref="K17:L17"/>
    <mergeCell ref="A5:E5"/>
    <mergeCell ref="A6:E6"/>
    <mergeCell ref="C3:D3"/>
    <mergeCell ref="C4:D4"/>
    <mergeCell ref="E9:E10"/>
    <mergeCell ref="A11:E11"/>
    <mergeCell ref="A7:E7"/>
    <mergeCell ref="A1:E1"/>
    <mergeCell ref="K10:L10"/>
    <mergeCell ref="K11:L11"/>
    <mergeCell ref="K31:L31"/>
    <mergeCell ref="K72:L72"/>
    <mergeCell ref="K90:L90"/>
    <mergeCell ref="A81:E81"/>
    <mergeCell ref="A89:E89"/>
    <mergeCell ref="A74:E74"/>
    <mergeCell ref="C2:D2"/>
    <mergeCell ref="A688:E688"/>
    <mergeCell ref="A608:E608"/>
    <mergeCell ref="A599:E599"/>
    <mergeCell ref="A590:E590"/>
    <mergeCell ref="A572:E572"/>
    <mergeCell ref="A552:E552"/>
    <mergeCell ref="A513:E513"/>
    <mergeCell ref="A481:E481"/>
    <mergeCell ref="A466:E466"/>
    <mergeCell ref="A310:E310"/>
    <mergeCell ref="A295:E295"/>
    <mergeCell ref="A285:E285"/>
    <mergeCell ref="A124:E124"/>
    <mergeCell ref="A249:E249"/>
    <mergeCell ref="A235:E235"/>
    <mergeCell ref="A193:E193"/>
    <mergeCell ref="A171:E171"/>
    <mergeCell ref="A153:E153"/>
    <mergeCell ref="A141:E141"/>
  </mergeCells>
  <printOptions/>
  <pageMargins left="0.7" right="0.7" top="0.75" bottom="0.75" header="0.3" footer="0.3"/>
  <pageSetup fitToHeight="0" fitToWidth="1" horizontalDpi="1200" verticalDpi="1200" orientation="landscape" paperSize="5" scale="71" r:id="rId1"/>
  <headerFooter>
    <oddHeader>&amp;LSUPPLIES MASS CARE&amp;C&amp;P OF &amp;N&amp;RSTATE OF FLORIDA STANDBY SERVICES CONTRACT</oddHeader>
  </headerFooter>
  <rowBreaks count="11" manualBreakCount="11">
    <brk id="29" max="255" man="1"/>
    <brk id="73" max="255" man="1"/>
    <brk id="123" max="255" man="1"/>
    <brk id="170" max="255" man="1"/>
    <brk id="226" max="11" man="1"/>
    <brk id="282" max="11" man="1"/>
    <brk id="447" max="11" man="1"/>
    <brk id="503" max="11" man="1"/>
    <brk id="551" max="255" man="1"/>
    <brk id="598" max="255" man="1"/>
    <brk id="654" max="11" man="1"/>
  </rowBreaks>
</worksheet>
</file>

<file path=xl/worksheets/sheet17.xml><?xml version="1.0" encoding="utf-8"?>
<worksheet xmlns="http://schemas.openxmlformats.org/spreadsheetml/2006/main" xmlns:r="http://schemas.openxmlformats.org/officeDocument/2006/relationships">
  <sheetPr codeName="Sheet7">
    <tabColor indexed="53"/>
    <pageSetUpPr fitToPage="1"/>
  </sheetPr>
  <dimension ref="A1:K71"/>
  <sheetViews>
    <sheetView showGridLines="0" zoomScaleSheetLayoutView="110" zoomScalePageLayoutView="0" workbookViewId="0" topLeftCell="A1">
      <selection activeCell="D8" sqref="D8"/>
    </sheetView>
  </sheetViews>
  <sheetFormatPr defaultColWidth="9.140625" defaultRowHeight="12.75"/>
  <cols>
    <col min="1" max="1" width="8.57421875" style="0" bestFit="1" customWidth="1"/>
    <col min="2" max="2" width="12.421875" style="0" bestFit="1" customWidth="1"/>
    <col min="3" max="3" width="61.28125" style="0" bestFit="1" customWidth="1"/>
    <col min="4" max="4" width="14.7109375" style="0" customWidth="1"/>
    <col min="5" max="5" width="5.28125" style="0" bestFit="1" customWidth="1"/>
    <col min="6" max="6" width="14.7109375" style="0" customWidth="1"/>
    <col min="7" max="7" width="50.7109375" style="0" customWidth="1"/>
    <col min="8" max="11" width="9.140625" style="0" hidden="1" customWidth="1"/>
  </cols>
  <sheetData>
    <row r="1" spans="1:7" s="78" customFormat="1" ht="16.5" thickBot="1">
      <c r="A1" s="468" t="str">
        <f>INSTRUCTIONS!C2&amp;" - "&amp;INSTRUCTIONS!H3</f>
        <v>ATTACHMENT B PRICE PROPOSAL - Initial Contract Period (Years 4-6)</v>
      </c>
      <c r="B1" s="469"/>
      <c r="C1" s="469"/>
      <c r="D1" s="469"/>
      <c r="E1" s="469"/>
      <c r="F1" s="469"/>
      <c r="G1" s="470"/>
    </row>
    <row r="2" spans="1:7" s="78" customFormat="1" ht="15">
      <c r="A2" s="486" t="s">
        <v>1621</v>
      </c>
      <c r="B2" s="486"/>
      <c r="C2" s="487"/>
      <c r="D2" s="471" t="str">
        <f>INSTRUCTIONS!C3</f>
        <v>CONTRACTOR NAME:</v>
      </c>
      <c r="E2" s="472"/>
      <c r="F2" s="472"/>
      <c r="G2" s="79" t="str">
        <f>IF(ISBLANK(INSTRUCTIONS!F3),"Please update the INSTRUCTIONS tab.",INSTRUCTIONS!F3)</f>
        <v>Please update the INSTRUCTIONS tab.</v>
      </c>
    </row>
    <row r="3" spans="1:7" s="78" customFormat="1" ht="15">
      <c r="A3" s="488"/>
      <c r="B3" s="488"/>
      <c r="C3" s="489"/>
      <c r="D3" s="476" t="str">
        <f>INSTRUCTIONS!C4</f>
        <v>PRINCIPAL POC: </v>
      </c>
      <c r="E3" s="477"/>
      <c r="F3" s="477"/>
      <c r="G3" s="263" t="str">
        <f>IF(ISBLANK(INSTRUCTIONS!F4),"Please update the INSTRUCTIONS tab.",INSTRUCTIONS!F4)</f>
        <v>Please update the INSTRUCTIONS tab.</v>
      </c>
    </row>
    <row r="4" spans="1:7" s="78" customFormat="1" ht="15.75" thickBot="1">
      <c r="A4" s="490"/>
      <c r="B4" s="490"/>
      <c r="C4" s="491"/>
      <c r="D4" s="478" t="str">
        <f>INSTRUCTIONS!C6</f>
        <v>REVISION DATE:</v>
      </c>
      <c r="E4" s="479"/>
      <c r="F4" s="479"/>
      <c r="G4" s="264" t="str">
        <f>IF(ISBLANK(INSTRUCTIONS!F6),"Please update the INSTRUCTIONS tab.",INSTRUCTIONS!F6)</f>
        <v>Please update the INSTRUCTIONS tab.</v>
      </c>
    </row>
    <row r="5" spans="1:7" s="78" customFormat="1" ht="12.75">
      <c r="A5" s="530" t="s">
        <v>1521</v>
      </c>
      <c r="B5" s="531"/>
      <c r="C5" s="531"/>
      <c r="D5" s="531"/>
      <c r="E5" s="531"/>
      <c r="F5" s="531"/>
      <c r="G5" s="532"/>
    </row>
    <row r="6" spans="1:7" s="78" customFormat="1" ht="13.5" thickBot="1">
      <c r="A6" s="513" t="s">
        <v>198</v>
      </c>
      <c r="B6" s="514"/>
      <c r="C6" s="514"/>
      <c r="D6" s="514"/>
      <c r="E6" s="514"/>
      <c r="F6" s="514"/>
      <c r="G6" s="515"/>
    </row>
    <row r="7" spans="1:7" s="220" customFormat="1" ht="13.5" thickBot="1">
      <c r="A7" s="228" t="s">
        <v>209</v>
      </c>
      <c r="B7" s="229" t="s">
        <v>25</v>
      </c>
      <c r="C7" s="229" t="s">
        <v>26</v>
      </c>
      <c r="D7" s="229" t="s">
        <v>27</v>
      </c>
      <c r="E7" s="229" t="s">
        <v>28</v>
      </c>
      <c r="F7" s="229" t="s">
        <v>210</v>
      </c>
      <c r="G7" s="230" t="s">
        <v>30</v>
      </c>
    </row>
    <row r="8" spans="1:11" s="220" customFormat="1" ht="12.75">
      <c r="A8" s="231">
        <v>1</v>
      </c>
      <c r="B8" s="232"/>
      <c r="C8" s="312" t="s">
        <v>194</v>
      </c>
      <c r="D8" s="207"/>
      <c r="E8" s="34" t="s">
        <v>32</v>
      </c>
      <c r="F8" s="34">
        <f aca="true" t="shared" si="0" ref="F8:F47">A8*D8</f>
        <v>0</v>
      </c>
      <c r="G8" s="234"/>
      <c r="I8" s="220">
        <f>IF(ISBLANK(D8),0,IF(F8=0,0,1))</f>
        <v>0</v>
      </c>
      <c r="K8" s="388">
        <f>F8</f>
        <v>0</v>
      </c>
    </row>
    <row r="9" spans="1:10" s="220" customFormat="1" ht="12.75">
      <c r="A9" s="231">
        <v>1</v>
      </c>
      <c r="B9" s="249"/>
      <c r="C9" s="313" t="s">
        <v>195</v>
      </c>
      <c r="D9" s="207"/>
      <c r="E9" s="34" t="s">
        <v>32</v>
      </c>
      <c r="F9" s="34">
        <f t="shared" si="0"/>
        <v>0</v>
      </c>
      <c r="G9" s="235"/>
      <c r="H9" s="220">
        <f aca="true" t="shared" si="1" ref="H9:H70">IF(ISBLANK(D9),0,IF(F9=0,0,1))</f>
        <v>0</v>
      </c>
      <c r="J9" s="388">
        <f aca="true" t="shared" si="2" ref="J9:J70">F9</f>
        <v>0</v>
      </c>
    </row>
    <row r="10" spans="1:10" s="220" customFormat="1" ht="12.75">
      <c r="A10" s="231">
        <v>1</v>
      </c>
      <c r="B10" s="249"/>
      <c r="C10" s="313" t="s">
        <v>196</v>
      </c>
      <c r="D10" s="207"/>
      <c r="E10" s="34" t="s">
        <v>32</v>
      </c>
      <c r="F10" s="34">
        <f t="shared" si="0"/>
        <v>0</v>
      </c>
      <c r="G10" s="235"/>
      <c r="H10" s="220">
        <f t="shared" si="1"/>
        <v>0</v>
      </c>
      <c r="J10" s="388">
        <f t="shared" si="2"/>
        <v>0</v>
      </c>
    </row>
    <row r="11" spans="1:10" s="220" customFormat="1" ht="12.75">
      <c r="A11" s="231">
        <v>1</v>
      </c>
      <c r="B11" s="249"/>
      <c r="C11" s="65" t="s">
        <v>1156</v>
      </c>
      <c r="D11" s="226"/>
      <c r="E11" s="34" t="s">
        <v>32</v>
      </c>
      <c r="F11" s="34">
        <f t="shared" si="0"/>
        <v>0</v>
      </c>
      <c r="G11" s="235"/>
      <c r="H11" s="220">
        <f t="shared" si="1"/>
        <v>0</v>
      </c>
      <c r="J11" s="388">
        <f t="shared" si="2"/>
        <v>0</v>
      </c>
    </row>
    <row r="12" spans="1:11" s="220" customFormat="1" ht="12.75">
      <c r="A12" s="231">
        <v>1</v>
      </c>
      <c r="B12" s="249"/>
      <c r="C12" s="52" t="s">
        <v>1321</v>
      </c>
      <c r="D12" s="226"/>
      <c r="E12" s="34" t="s">
        <v>32</v>
      </c>
      <c r="F12" s="34">
        <f t="shared" si="0"/>
        <v>0</v>
      </c>
      <c r="G12" s="235"/>
      <c r="I12" s="220">
        <f>IF(ISBLANK(D12),0,IF(F12=0,0,1))</f>
        <v>0</v>
      </c>
      <c r="K12" s="388">
        <f>F12</f>
        <v>0</v>
      </c>
    </row>
    <row r="13" spans="1:10" s="220" customFormat="1" ht="12.75">
      <c r="A13" s="231">
        <v>1</v>
      </c>
      <c r="B13" s="249"/>
      <c r="C13" s="65" t="s">
        <v>1157</v>
      </c>
      <c r="D13" s="226"/>
      <c r="E13" s="34" t="s">
        <v>32</v>
      </c>
      <c r="F13" s="34">
        <f t="shared" si="0"/>
        <v>0</v>
      </c>
      <c r="G13" s="235"/>
      <c r="H13" s="220">
        <f t="shared" si="1"/>
        <v>0</v>
      </c>
      <c r="J13" s="388">
        <f t="shared" si="2"/>
        <v>0</v>
      </c>
    </row>
    <row r="14" spans="1:11" s="220" customFormat="1" ht="12.75">
      <c r="A14" s="231">
        <v>1</v>
      </c>
      <c r="B14" s="249"/>
      <c r="C14" s="52" t="s">
        <v>1158</v>
      </c>
      <c r="D14" s="226"/>
      <c r="E14" s="34" t="s">
        <v>32</v>
      </c>
      <c r="F14" s="34">
        <f t="shared" si="0"/>
        <v>0</v>
      </c>
      <c r="G14" s="235"/>
      <c r="I14" s="220">
        <f>IF(ISBLANK(D14),0,IF(F14=0,0,1))</f>
        <v>0</v>
      </c>
      <c r="K14" s="388">
        <f>F14</f>
        <v>0</v>
      </c>
    </row>
    <row r="15" spans="1:11" s="239" customFormat="1" ht="12.75">
      <c r="A15" s="231">
        <v>1</v>
      </c>
      <c r="B15" s="249"/>
      <c r="C15" s="314" t="s">
        <v>1159</v>
      </c>
      <c r="D15" s="412"/>
      <c r="E15" s="34" t="s">
        <v>32</v>
      </c>
      <c r="F15" s="34">
        <f t="shared" si="0"/>
        <v>0</v>
      </c>
      <c r="G15" s="235"/>
      <c r="I15" s="220">
        <f>IF(ISBLANK(D15),0,IF(F15=0,0,1))</f>
        <v>0</v>
      </c>
      <c r="K15" s="388">
        <f>F15</f>
        <v>0</v>
      </c>
    </row>
    <row r="16" spans="1:10" s="220" customFormat="1" ht="12.75">
      <c r="A16" s="231">
        <v>1</v>
      </c>
      <c r="B16" s="249"/>
      <c r="C16" s="65" t="s">
        <v>1160</v>
      </c>
      <c r="D16" s="226"/>
      <c r="E16" s="34" t="s">
        <v>32</v>
      </c>
      <c r="F16" s="34">
        <f t="shared" si="0"/>
        <v>0</v>
      </c>
      <c r="G16" s="235"/>
      <c r="H16" s="220">
        <f t="shared" si="1"/>
        <v>0</v>
      </c>
      <c r="J16" s="388">
        <f t="shared" si="2"/>
        <v>0</v>
      </c>
    </row>
    <row r="17" spans="1:10" s="220" customFormat="1" ht="12.75">
      <c r="A17" s="231">
        <v>1</v>
      </c>
      <c r="B17" s="249"/>
      <c r="C17" s="315" t="s">
        <v>1161</v>
      </c>
      <c r="D17" s="226"/>
      <c r="E17" s="34" t="s">
        <v>32</v>
      </c>
      <c r="F17" s="34">
        <f t="shared" si="0"/>
        <v>0</v>
      </c>
      <c r="G17" s="235"/>
      <c r="H17" s="220">
        <f t="shared" si="1"/>
        <v>0</v>
      </c>
      <c r="J17" s="388">
        <f t="shared" si="2"/>
        <v>0</v>
      </c>
    </row>
    <row r="18" spans="1:11" s="220" customFormat="1" ht="12.75">
      <c r="A18" s="231">
        <v>1</v>
      </c>
      <c r="B18" s="249"/>
      <c r="C18" s="316" t="s">
        <v>1162</v>
      </c>
      <c r="D18" s="226"/>
      <c r="E18" s="34" t="s">
        <v>32</v>
      </c>
      <c r="F18" s="34">
        <f t="shared" si="0"/>
        <v>0</v>
      </c>
      <c r="G18" s="235"/>
      <c r="I18" s="220">
        <f aca="true" t="shared" si="3" ref="I18:I23">IF(ISBLANK(D18),0,IF(F18=0,0,1))</f>
        <v>0</v>
      </c>
      <c r="K18" s="388">
        <f aca="true" t="shared" si="4" ref="K18:K23">F18</f>
        <v>0</v>
      </c>
    </row>
    <row r="19" spans="1:11" s="220" customFormat="1" ht="12.75">
      <c r="A19" s="231">
        <v>1</v>
      </c>
      <c r="B19" s="249"/>
      <c r="C19" s="316" t="s">
        <v>1163</v>
      </c>
      <c r="D19" s="226"/>
      <c r="E19" s="34" t="s">
        <v>32</v>
      </c>
      <c r="F19" s="34">
        <f t="shared" si="0"/>
        <v>0</v>
      </c>
      <c r="G19" s="235"/>
      <c r="I19" s="220">
        <f t="shared" si="3"/>
        <v>0</v>
      </c>
      <c r="K19" s="388">
        <f t="shared" si="4"/>
        <v>0</v>
      </c>
    </row>
    <row r="20" spans="1:11" s="220" customFormat="1" ht="12.75">
      <c r="A20" s="231">
        <v>1</v>
      </c>
      <c r="B20" s="249"/>
      <c r="C20" s="317" t="s">
        <v>1164</v>
      </c>
      <c r="D20" s="226"/>
      <c r="E20" s="34" t="s">
        <v>32</v>
      </c>
      <c r="F20" s="34">
        <f t="shared" si="0"/>
        <v>0</v>
      </c>
      <c r="G20" s="235"/>
      <c r="I20" s="220">
        <f t="shared" si="3"/>
        <v>0</v>
      </c>
      <c r="K20" s="388">
        <f t="shared" si="4"/>
        <v>0</v>
      </c>
    </row>
    <row r="21" spans="1:11" s="220" customFormat="1" ht="12.75">
      <c r="A21" s="231">
        <v>1</v>
      </c>
      <c r="B21" s="249"/>
      <c r="C21" s="316" t="s">
        <v>1165</v>
      </c>
      <c r="D21" s="226"/>
      <c r="E21" s="34" t="s">
        <v>1166</v>
      </c>
      <c r="F21" s="34">
        <f t="shared" si="0"/>
        <v>0</v>
      </c>
      <c r="G21" s="235"/>
      <c r="I21" s="220">
        <f t="shared" si="3"/>
        <v>0</v>
      </c>
      <c r="K21" s="388">
        <f t="shared" si="4"/>
        <v>0</v>
      </c>
    </row>
    <row r="22" spans="1:11" s="220" customFormat="1" ht="12.75">
      <c r="A22" s="231">
        <v>1</v>
      </c>
      <c r="B22" s="249"/>
      <c r="C22" s="316" t="s">
        <v>1167</v>
      </c>
      <c r="D22" s="226"/>
      <c r="E22" s="34" t="s">
        <v>1166</v>
      </c>
      <c r="F22" s="34">
        <f t="shared" si="0"/>
        <v>0</v>
      </c>
      <c r="G22" s="235"/>
      <c r="I22" s="220">
        <f t="shared" si="3"/>
        <v>0</v>
      </c>
      <c r="K22" s="388">
        <f t="shared" si="4"/>
        <v>0</v>
      </c>
    </row>
    <row r="23" spans="1:11" s="220" customFormat="1" ht="12.75">
      <c r="A23" s="231">
        <v>1</v>
      </c>
      <c r="B23" s="249"/>
      <c r="C23" s="316" t="s">
        <v>1168</v>
      </c>
      <c r="D23" s="226"/>
      <c r="E23" s="34" t="s">
        <v>1166</v>
      </c>
      <c r="F23" s="34">
        <f t="shared" si="0"/>
        <v>0</v>
      </c>
      <c r="G23" s="235"/>
      <c r="I23" s="220">
        <f t="shared" si="3"/>
        <v>0</v>
      </c>
      <c r="K23" s="388">
        <f t="shared" si="4"/>
        <v>0</v>
      </c>
    </row>
    <row r="24" spans="1:10" s="220" customFormat="1" ht="12.75">
      <c r="A24" s="231">
        <v>1</v>
      </c>
      <c r="B24" s="249"/>
      <c r="C24" s="315" t="s">
        <v>1169</v>
      </c>
      <c r="D24" s="226"/>
      <c r="E24" s="34" t="s">
        <v>1166</v>
      </c>
      <c r="F24" s="34">
        <f t="shared" si="0"/>
        <v>0</v>
      </c>
      <c r="G24" s="235"/>
      <c r="H24" s="220">
        <f t="shared" si="1"/>
        <v>0</v>
      </c>
      <c r="J24" s="388">
        <f t="shared" si="2"/>
        <v>0</v>
      </c>
    </row>
    <row r="25" spans="1:11" s="220" customFormat="1" ht="12.75">
      <c r="A25" s="231">
        <v>1</v>
      </c>
      <c r="B25" s="249"/>
      <c r="C25" s="316" t="s">
        <v>1170</v>
      </c>
      <c r="D25" s="226"/>
      <c r="E25" s="34" t="s">
        <v>1166</v>
      </c>
      <c r="F25" s="34">
        <f t="shared" si="0"/>
        <v>0</v>
      </c>
      <c r="G25" s="235"/>
      <c r="I25" s="220">
        <f>IF(ISBLANK(D25),0,IF(F25=0,0,1))</f>
        <v>0</v>
      </c>
      <c r="K25" s="388">
        <f>F25</f>
        <v>0</v>
      </c>
    </row>
    <row r="26" spans="1:10" s="220" customFormat="1" ht="12.75">
      <c r="A26" s="231">
        <v>1</v>
      </c>
      <c r="B26" s="249"/>
      <c r="C26" s="315" t="s">
        <v>1171</v>
      </c>
      <c r="D26" s="226"/>
      <c r="E26" s="34" t="s">
        <v>1166</v>
      </c>
      <c r="F26" s="34">
        <f t="shared" si="0"/>
        <v>0</v>
      </c>
      <c r="G26" s="235"/>
      <c r="H26" s="220">
        <f t="shared" si="1"/>
        <v>0</v>
      </c>
      <c r="J26" s="388">
        <f t="shared" si="2"/>
        <v>0</v>
      </c>
    </row>
    <row r="27" spans="1:10" s="220" customFormat="1" ht="12.75">
      <c r="A27" s="231">
        <v>1</v>
      </c>
      <c r="B27" s="249"/>
      <c r="C27" s="315" t="s">
        <v>1172</v>
      </c>
      <c r="D27" s="226"/>
      <c r="E27" s="34" t="s">
        <v>1166</v>
      </c>
      <c r="F27" s="34">
        <f>A27*D27</f>
        <v>0</v>
      </c>
      <c r="G27" s="235"/>
      <c r="H27" s="220">
        <f t="shared" si="1"/>
        <v>0</v>
      </c>
      <c r="J27" s="388">
        <f t="shared" si="2"/>
        <v>0</v>
      </c>
    </row>
    <row r="28" spans="1:10" s="220" customFormat="1" ht="12.75">
      <c r="A28" s="231">
        <v>1</v>
      </c>
      <c r="B28" s="249"/>
      <c r="C28" s="315" t="s">
        <v>1173</v>
      </c>
      <c r="D28" s="226"/>
      <c r="E28" s="34" t="s">
        <v>1166</v>
      </c>
      <c r="F28" s="34">
        <f>A28*D28</f>
        <v>0</v>
      </c>
      <c r="G28" s="235"/>
      <c r="H28" s="220">
        <f t="shared" si="1"/>
        <v>0</v>
      </c>
      <c r="J28" s="388">
        <f t="shared" si="2"/>
        <v>0</v>
      </c>
    </row>
    <row r="29" spans="1:10" s="220" customFormat="1" ht="12.75">
      <c r="A29" s="231">
        <v>1</v>
      </c>
      <c r="B29" s="249"/>
      <c r="C29" s="315" t="s">
        <v>1174</v>
      </c>
      <c r="D29" s="226"/>
      <c r="E29" s="34" t="s">
        <v>1166</v>
      </c>
      <c r="F29" s="34">
        <f>A29*D29</f>
        <v>0</v>
      </c>
      <c r="G29" s="235"/>
      <c r="H29" s="220">
        <f t="shared" si="1"/>
        <v>0</v>
      </c>
      <c r="J29" s="388">
        <f t="shared" si="2"/>
        <v>0</v>
      </c>
    </row>
    <row r="30" spans="1:10" s="220" customFormat="1" ht="12.75">
      <c r="A30" s="231">
        <v>1</v>
      </c>
      <c r="B30" s="249"/>
      <c r="C30" s="315" t="s">
        <v>1175</v>
      </c>
      <c r="D30" s="226"/>
      <c r="E30" s="34" t="s">
        <v>1166</v>
      </c>
      <c r="F30" s="34">
        <f t="shared" si="0"/>
        <v>0</v>
      </c>
      <c r="G30" s="235"/>
      <c r="H30" s="220">
        <f t="shared" si="1"/>
        <v>0</v>
      </c>
      <c r="J30" s="388">
        <f t="shared" si="2"/>
        <v>0</v>
      </c>
    </row>
    <row r="31" spans="1:10" s="220" customFormat="1" ht="12.75">
      <c r="A31" s="231">
        <v>1</v>
      </c>
      <c r="B31" s="249"/>
      <c r="C31" s="315" t="s">
        <v>1176</v>
      </c>
      <c r="D31" s="226"/>
      <c r="E31" s="34" t="s">
        <v>1166</v>
      </c>
      <c r="F31" s="34">
        <f>A31*D31</f>
        <v>0</v>
      </c>
      <c r="G31" s="235"/>
      <c r="H31" s="220">
        <f t="shared" si="1"/>
        <v>0</v>
      </c>
      <c r="J31" s="388">
        <f t="shared" si="2"/>
        <v>0</v>
      </c>
    </row>
    <row r="32" spans="1:11" s="166" customFormat="1" ht="12.75">
      <c r="A32" s="158">
        <v>1</v>
      </c>
      <c r="B32" s="46"/>
      <c r="C32" s="52" t="s">
        <v>1177</v>
      </c>
      <c r="D32" s="197"/>
      <c r="E32" s="34" t="s">
        <v>1166</v>
      </c>
      <c r="F32" s="34">
        <f>A32*D32</f>
        <v>0</v>
      </c>
      <c r="G32" s="189"/>
      <c r="I32" s="220">
        <f>IF(ISBLANK(D32),0,IF(F32=0,0,1))</f>
        <v>0</v>
      </c>
      <c r="K32" s="388">
        <f>F32</f>
        <v>0</v>
      </c>
    </row>
    <row r="33" spans="1:11" s="220" customFormat="1" ht="12.75">
      <c r="A33" s="231">
        <v>1</v>
      </c>
      <c r="B33" s="249"/>
      <c r="C33" s="316" t="s">
        <v>1178</v>
      </c>
      <c r="D33" s="226"/>
      <c r="E33" s="34" t="s">
        <v>1166</v>
      </c>
      <c r="F33" s="34">
        <f t="shared" si="0"/>
        <v>0</v>
      </c>
      <c r="G33" s="235"/>
      <c r="I33" s="220">
        <f>IF(ISBLANK(D33),0,IF(F33=0,0,1))</f>
        <v>0</v>
      </c>
      <c r="K33" s="388">
        <f>F33</f>
        <v>0</v>
      </c>
    </row>
    <row r="34" spans="1:11" s="166" customFormat="1" ht="12.75">
      <c r="A34" s="231">
        <v>1</v>
      </c>
      <c r="B34" s="46"/>
      <c r="C34" s="52" t="s">
        <v>120</v>
      </c>
      <c r="D34" s="246"/>
      <c r="E34" s="34" t="s">
        <v>1166</v>
      </c>
      <c r="F34" s="34">
        <f t="shared" si="0"/>
        <v>0</v>
      </c>
      <c r="G34" s="189"/>
      <c r="I34" s="220">
        <f>IF(ISBLANK(D34),0,IF(F34=0,0,1))</f>
        <v>0</v>
      </c>
      <c r="K34" s="388">
        <f>F34</f>
        <v>0</v>
      </c>
    </row>
    <row r="35" spans="1:10" s="166" customFormat="1" ht="12.75">
      <c r="A35" s="231">
        <v>1</v>
      </c>
      <c r="B35" s="46"/>
      <c r="C35" s="54" t="s">
        <v>1179</v>
      </c>
      <c r="D35" s="246"/>
      <c r="E35" s="34" t="s">
        <v>1166</v>
      </c>
      <c r="F35" s="34">
        <f>A35*D35</f>
        <v>0</v>
      </c>
      <c r="G35" s="189"/>
      <c r="H35" s="220">
        <f t="shared" si="1"/>
        <v>0</v>
      </c>
      <c r="J35" s="388">
        <f t="shared" si="2"/>
        <v>0</v>
      </c>
    </row>
    <row r="36" spans="1:10" s="166" customFormat="1" ht="12.75">
      <c r="A36" s="231">
        <v>1</v>
      </c>
      <c r="B36" s="46"/>
      <c r="C36" s="54" t="s">
        <v>1180</v>
      </c>
      <c r="D36" s="246"/>
      <c r="E36" s="34" t="s">
        <v>1166</v>
      </c>
      <c r="F36" s="34">
        <f>A36*D36</f>
        <v>0</v>
      </c>
      <c r="G36" s="189"/>
      <c r="H36" s="220">
        <f t="shared" si="1"/>
        <v>0</v>
      </c>
      <c r="J36" s="388">
        <f t="shared" si="2"/>
        <v>0</v>
      </c>
    </row>
    <row r="37" spans="1:10" s="166" customFormat="1" ht="12.75">
      <c r="A37" s="231">
        <v>1</v>
      </c>
      <c r="B37" s="46"/>
      <c r="C37" s="54" t="s">
        <v>1181</v>
      </c>
      <c r="D37" s="246"/>
      <c r="E37" s="34" t="s">
        <v>1166</v>
      </c>
      <c r="F37" s="34">
        <f>A37*D37</f>
        <v>0</v>
      </c>
      <c r="G37" s="189"/>
      <c r="H37" s="220">
        <f t="shared" si="1"/>
        <v>0</v>
      </c>
      <c r="J37" s="388">
        <f t="shared" si="2"/>
        <v>0</v>
      </c>
    </row>
    <row r="38" spans="1:11" s="166" customFormat="1" ht="12.75">
      <c r="A38" s="231">
        <v>1</v>
      </c>
      <c r="B38" s="46"/>
      <c r="C38" s="52" t="s">
        <v>121</v>
      </c>
      <c r="D38" s="246"/>
      <c r="E38" s="34" t="s">
        <v>1166</v>
      </c>
      <c r="F38" s="34">
        <f t="shared" si="0"/>
        <v>0</v>
      </c>
      <c r="G38" s="189"/>
      <c r="I38" s="220">
        <f>IF(ISBLANK(D38),0,IF(F38=0,0,1))</f>
        <v>0</v>
      </c>
      <c r="K38" s="388">
        <f>F38</f>
        <v>0</v>
      </c>
    </row>
    <row r="39" spans="1:10" s="166" customFormat="1" ht="12.75">
      <c r="A39" s="231">
        <v>1</v>
      </c>
      <c r="B39" s="46"/>
      <c r="C39" s="54" t="s">
        <v>1182</v>
      </c>
      <c r="D39" s="226"/>
      <c r="E39" s="34" t="s">
        <v>1166</v>
      </c>
      <c r="F39" s="34">
        <f t="shared" si="0"/>
        <v>0</v>
      </c>
      <c r="G39" s="189"/>
      <c r="H39" s="220">
        <f t="shared" si="1"/>
        <v>0</v>
      </c>
      <c r="J39" s="388">
        <f t="shared" si="2"/>
        <v>0</v>
      </c>
    </row>
    <row r="40" spans="1:10" s="220" customFormat="1" ht="12.75">
      <c r="A40" s="231">
        <v>1</v>
      </c>
      <c r="B40" s="249"/>
      <c r="C40" s="315" t="s">
        <v>1183</v>
      </c>
      <c r="D40" s="226"/>
      <c r="E40" s="34" t="s">
        <v>1166</v>
      </c>
      <c r="F40" s="34">
        <f>A40*D40</f>
        <v>0</v>
      </c>
      <c r="G40" s="235"/>
      <c r="H40" s="220">
        <f t="shared" si="1"/>
        <v>0</v>
      </c>
      <c r="J40" s="388">
        <f t="shared" si="2"/>
        <v>0</v>
      </c>
    </row>
    <row r="41" spans="1:10" s="220" customFormat="1" ht="12.75">
      <c r="A41" s="231">
        <v>1</v>
      </c>
      <c r="B41" s="249"/>
      <c r="C41" s="315" t="s">
        <v>1184</v>
      </c>
      <c r="D41" s="226"/>
      <c r="E41" s="34" t="s">
        <v>118</v>
      </c>
      <c r="F41" s="32">
        <f>A41*D41</f>
        <v>0</v>
      </c>
      <c r="G41" s="235"/>
      <c r="H41" s="220">
        <f t="shared" si="1"/>
        <v>0</v>
      </c>
      <c r="J41" s="388">
        <f t="shared" si="2"/>
        <v>0</v>
      </c>
    </row>
    <row r="42" spans="1:10" s="220" customFormat="1" ht="12.75">
      <c r="A42" s="231">
        <v>1</v>
      </c>
      <c r="B42" s="249"/>
      <c r="C42" s="315" t="s">
        <v>1185</v>
      </c>
      <c r="D42" s="226"/>
      <c r="E42" s="34" t="s">
        <v>118</v>
      </c>
      <c r="F42" s="32">
        <f>A42*D42</f>
        <v>0</v>
      </c>
      <c r="G42" s="235"/>
      <c r="H42" s="220">
        <f t="shared" si="1"/>
        <v>0</v>
      </c>
      <c r="J42" s="388">
        <f t="shared" si="2"/>
        <v>0</v>
      </c>
    </row>
    <row r="43" spans="1:10" s="220" customFormat="1" ht="12.75">
      <c r="A43" s="231">
        <v>1</v>
      </c>
      <c r="B43" s="249"/>
      <c r="C43" s="315" t="s">
        <v>1186</v>
      </c>
      <c r="D43" s="226"/>
      <c r="E43" s="34" t="s">
        <v>118</v>
      </c>
      <c r="F43" s="32">
        <f>A43*D43</f>
        <v>0</v>
      </c>
      <c r="G43" s="235"/>
      <c r="H43" s="220">
        <f t="shared" si="1"/>
        <v>0</v>
      </c>
      <c r="J43" s="388">
        <f t="shared" si="2"/>
        <v>0</v>
      </c>
    </row>
    <row r="44" spans="1:10" s="220" customFormat="1" ht="12.75">
      <c r="A44" s="231">
        <v>1</v>
      </c>
      <c r="B44" s="249"/>
      <c r="C44" s="315" t="s">
        <v>1187</v>
      </c>
      <c r="D44" s="226"/>
      <c r="E44" s="34" t="s">
        <v>118</v>
      </c>
      <c r="F44" s="32">
        <f>A44*D44</f>
        <v>0</v>
      </c>
      <c r="G44" s="235"/>
      <c r="H44" s="220">
        <f t="shared" si="1"/>
        <v>0</v>
      </c>
      <c r="J44" s="388">
        <f t="shared" si="2"/>
        <v>0</v>
      </c>
    </row>
    <row r="45" spans="1:11" s="220" customFormat="1" ht="12.75">
      <c r="A45" s="231">
        <v>1</v>
      </c>
      <c r="B45" s="249"/>
      <c r="C45" s="52" t="s">
        <v>1188</v>
      </c>
      <c r="D45" s="226"/>
      <c r="E45" s="34" t="s">
        <v>118</v>
      </c>
      <c r="F45" s="34">
        <f t="shared" si="0"/>
        <v>0</v>
      </c>
      <c r="G45" s="235"/>
      <c r="I45" s="220">
        <f>IF(ISBLANK(D45),0,IF(F45=0,0,1))</f>
        <v>0</v>
      </c>
      <c r="K45" s="388">
        <f>F45</f>
        <v>0</v>
      </c>
    </row>
    <row r="46" spans="1:11" s="318" customFormat="1" ht="12.75">
      <c r="A46" s="231">
        <v>1</v>
      </c>
      <c r="B46" s="46"/>
      <c r="C46" s="52" t="s">
        <v>199</v>
      </c>
      <c r="D46" s="226"/>
      <c r="E46" s="34" t="s">
        <v>1189</v>
      </c>
      <c r="F46" s="34">
        <f t="shared" si="0"/>
        <v>0</v>
      </c>
      <c r="G46" s="238"/>
      <c r="I46" s="220">
        <f>IF(ISBLANK(D46),0,IF(F46=0,0,1))</f>
        <v>0</v>
      </c>
      <c r="K46" s="388">
        <f>F46</f>
        <v>0</v>
      </c>
    </row>
    <row r="47" spans="1:11" s="166" customFormat="1" ht="12.75">
      <c r="A47" s="231">
        <v>1</v>
      </c>
      <c r="B47" s="46"/>
      <c r="C47" s="52" t="s">
        <v>1190</v>
      </c>
      <c r="D47" s="226"/>
      <c r="E47" s="34" t="s">
        <v>1189</v>
      </c>
      <c r="F47" s="34">
        <f t="shared" si="0"/>
        <v>0</v>
      </c>
      <c r="G47" s="189"/>
      <c r="I47" s="220">
        <f>IF(ISBLANK(D47),0,IF(F47=0,0,1))</f>
        <v>0</v>
      </c>
      <c r="K47" s="388">
        <f>F47</f>
        <v>0</v>
      </c>
    </row>
    <row r="48" spans="1:10" s="220" customFormat="1" ht="12.75">
      <c r="A48" s="267">
        <v>1</v>
      </c>
      <c r="B48" s="249"/>
      <c r="C48" s="65" t="s">
        <v>1191</v>
      </c>
      <c r="D48" s="226"/>
      <c r="E48" s="32" t="s">
        <v>1166</v>
      </c>
      <c r="F48" s="32">
        <f aca="true" t="shared" si="5" ref="F48:F55">A48*D48</f>
        <v>0</v>
      </c>
      <c r="G48" s="235"/>
      <c r="H48" s="220">
        <f t="shared" si="1"/>
        <v>0</v>
      </c>
      <c r="J48" s="388">
        <f t="shared" si="2"/>
        <v>0</v>
      </c>
    </row>
    <row r="49" spans="1:10" s="220" customFormat="1" ht="12.75">
      <c r="A49" s="267">
        <v>1</v>
      </c>
      <c r="B49" s="249"/>
      <c r="C49" s="65" t="s">
        <v>1192</v>
      </c>
      <c r="D49" s="226"/>
      <c r="E49" s="32" t="s">
        <v>1166</v>
      </c>
      <c r="F49" s="32">
        <f t="shared" si="5"/>
        <v>0</v>
      </c>
      <c r="G49" s="235"/>
      <c r="H49" s="220">
        <f t="shared" si="1"/>
        <v>0</v>
      </c>
      <c r="J49" s="388">
        <f t="shared" si="2"/>
        <v>0</v>
      </c>
    </row>
    <row r="50" spans="1:10" s="220" customFormat="1" ht="12.75">
      <c r="A50" s="267">
        <v>1</v>
      </c>
      <c r="B50" s="249"/>
      <c r="C50" s="65" t="s">
        <v>1193</v>
      </c>
      <c r="D50" s="226"/>
      <c r="E50" s="32" t="s">
        <v>1166</v>
      </c>
      <c r="F50" s="32">
        <f t="shared" si="5"/>
        <v>0</v>
      </c>
      <c r="G50" s="235"/>
      <c r="H50" s="220">
        <f t="shared" si="1"/>
        <v>0</v>
      </c>
      <c r="J50" s="388">
        <f t="shared" si="2"/>
        <v>0</v>
      </c>
    </row>
    <row r="51" spans="1:10" s="220" customFormat="1" ht="12.75">
      <c r="A51" s="267">
        <v>1</v>
      </c>
      <c r="B51" s="249"/>
      <c r="C51" s="65" t="s">
        <v>1194</v>
      </c>
      <c r="D51" s="226"/>
      <c r="E51" s="32" t="s">
        <v>1166</v>
      </c>
      <c r="F51" s="32">
        <f t="shared" si="5"/>
        <v>0</v>
      </c>
      <c r="G51" s="235"/>
      <c r="H51" s="220">
        <f t="shared" si="1"/>
        <v>0</v>
      </c>
      <c r="J51" s="388">
        <f t="shared" si="2"/>
        <v>0</v>
      </c>
    </row>
    <row r="52" spans="1:10" s="220" customFormat="1" ht="12.75">
      <c r="A52" s="267">
        <v>1</v>
      </c>
      <c r="B52" s="249"/>
      <c r="C52" s="65" t="s">
        <v>1195</v>
      </c>
      <c r="D52" s="226"/>
      <c r="E52" s="32" t="s">
        <v>1166</v>
      </c>
      <c r="F52" s="32">
        <f t="shared" si="5"/>
        <v>0</v>
      </c>
      <c r="G52" s="235"/>
      <c r="H52" s="220">
        <f t="shared" si="1"/>
        <v>0</v>
      </c>
      <c r="J52" s="388">
        <f t="shared" si="2"/>
        <v>0</v>
      </c>
    </row>
    <row r="53" spans="1:10" s="220" customFormat="1" ht="12.75">
      <c r="A53" s="267">
        <v>1</v>
      </c>
      <c r="B53" s="249"/>
      <c r="C53" s="65" t="s">
        <v>1196</v>
      </c>
      <c r="D53" s="226"/>
      <c r="E53" s="32" t="s">
        <v>1166</v>
      </c>
      <c r="F53" s="32">
        <f t="shared" si="5"/>
        <v>0</v>
      </c>
      <c r="G53" s="235"/>
      <c r="H53" s="220">
        <f t="shared" si="1"/>
        <v>0</v>
      </c>
      <c r="J53" s="388">
        <f t="shared" si="2"/>
        <v>0</v>
      </c>
    </row>
    <row r="54" spans="1:10" s="220" customFormat="1" ht="12.75">
      <c r="A54" s="267">
        <v>1</v>
      </c>
      <c r="B54" s="249"/>
      <c r="C54" s="65" t="s">
        <v>1197</v>
      </c>
      <c r="D54" s="226"/>
      <c r="E54" s="32" t="s">
        <v>1166</v>
      </c>
      <c r="F54" s="32">
        <f t="shared" si="5"/>
        <v>0</v>
      </c>
      <c r="G54" s="235"/>
      <c r="H54" s="220">
        <f t="shared" si="1"/>
        <v>0</v>
      </c>
      <c r="J54" s="388">
        <f t="shared" si="2"/>
        <v>0</v>
      </c>
    </row>
    <row r="55" spans="1:10" s="220" customFormat="1" ht="12.75">
      <c r="A55" s="267">
        <v>1</v>
      </c>
      <c r="B55" s="249"/>
      <c r="C55" s="65" t="s">
        <v>1198</v>
      </c>
      <c r="D55" s="226"/>
      <c r="E55" s="32" t="s">
        <v>1166</v>
      </c>
      <c r="F55" s="32">
        <f t="shared" si="5"/>
        <v>0</v>
      </c>
      <c r="G55" s="235"/>
      <c r="H55" s="220">
        <f t="shared" si="1"/>
        <v>0</v>
      </c>
      <c r="J55" s="388">
        <f t="shared" si="2"/>
        <v>0</v>
      </c>
    </row>
    <row r="56" spans="1:10" s="220" customFormat="1" ht="25.5">
      <c r="A56" s="267">
        <v>1</v>
      </c>
      <c r="B56" s="249"/>
      <c r="C56" s="45" t="s">
        <v>1389</v>
      </c>
      <c r="D56" s="226"/>
      <c r="E56" s="32" t="s">
        <v>1166</v>
      </c>
      <c r="F56" s="32">
        <f>A56*D56</f>
        <v>0</v>
      </c>
      <c r="G56" s="235"/>
      <c r="H56" s="220">
        <f t="shared" si="1"/>
        <v>0</v>
      </c>
      <c r="J56" s="388">
        <f t="shared" si="2"/>
        <v>0</v>
      </c>
    </row>
    <row r="57" spans="1:10" s="220" customFormat="1" ht="38.25">
      <c r="A57" s="267">
        <v>1</v>
      </c>
      <c r="B57" s="249"/>
      <c r="C57" s="45" t="s">
        <v>1390</v>
      </c>
      <c r="D57" s="226"/>
      <c r="E57" s="32" t="s">
        <v>1166</v>
      </c>
      <c r="F57" s="32">
        <f>A57*D57</f>
        <v>0</v>
      </c>
      <c r="G57" s="235"/>
      <c r="H57" s="220">
        <f t="shared" si="1"/>
        <v>0</v>
      </c>
      <c r="J57" s="388">
        <f t="shared" si="2"/>
        <v>0</v>
      </c>
    </row>
    <row r="58" spans="1:10" s="48" customFormat="1" ht="25.5">
      <c r="A58" s="267">
        <v>1</v>
      </c>
      <c r="B58" s="249"/>
      <c r="C58" s="45" t="s">
        <v>1397</v>
      </c>
      <c r="D58" s="226"/>
      <c r="E58" s="32" t="s">
        <v>1166</v>
      </c>
      <c r="F58" s="32">
        <f aca="true" t="shared" si="6" ref="F58:F67">A58*D58</f>
        <v>0</v>
      </c>
      <c r="G58" s="235"/>
      <c r="H58" s="220">
        <f t="shared" si="1"/>
        <v>0</v>
      </c>
      <c r="J58" s="388">
        <f t="shared" si="2"/>
        <v>0</v>
      </c>
    </row>
    <row r="59" spans="1:10" s="48" customFormat="1" ht="25.5">
      <c r="A59" s="267">
        <v>1</v>
      </c>
      <c r="B59" s="249"/>
      <c r="C59" s="45" t="s">
        <v>1398</v>
      </c>
      <c r="D59" s="226"/>
      <c r="E59" s="32" t="s">
        <v>1166</v>
      </c>
      <c r="F59" s="32">
        <f t="shared" si="6"/>
        <v>0</v>
      </c>
      <c r="G59" s="235"/>
      <c r="H59" s="220">
        <f t="shared" si="1"/>
        <v>0</v>
      </c>
      <c r="J59" s="388">
        <f t="shared" si="2"/>
        <v>0</v>
      </c>
    </row>
    <row r="60" spans="1:10" s="48" customFormat="1" ht="25.5">
      <c r="A60" s="267">
        <v>1</v>
      </c>
      <c r="B60" s="249"/>
      <c r="C60" s="45" t="s">
        <v>1399</v>
      </c>
      <c r="D60" s="226"/>
      <c r="E60" s="32" t="s">
        <v>1166</v>
      </c>
      <c r="F60" s="32">
        <f t="shared" si="6"/>
        <v>0</v>
      </c>
      <c r="G60" s="235"/>
      <c r="H60" s="220">
        <f t="shared" si="1"/>
        <v>0</v>
      </c>
      <c r="J60" s="388">
        <f t="shared" si="2"/>
        <v>0</v>
      </c>
    </row>
    <row r="61" spans="1:10" s="48" customFormat="1" ht="25.5">
      <c r="A61" s="267">
        <v>1</v>
      </c>
      <c r="B61" s="249"/>
      <c r="C61" s="45" t="s">
        <v>1400</v>
      </c>
      <c r="D61" s="226"/>
      <c r="E61" s="32" t="s">
        <v>1166</v>
      </c>
      <c r="F61" s="32">
        <f t="shared" si="6"/>
        <v>0</v>
      </c>
      <c r="G61" s="235"/>
      <c r="H61" s="220">
        <f t="shared" si="1"/>
        <v>0</v>
      </c>
      <c r="J61" s="388">
        <f t="shared" si="2"/>
        <v>0</v>
      </c>
    </row>
    <row r="62" spans="1:10" s="48" customFormat="1" ht="25.5">
      <c r="A62" s="267">
        <v>1</v>
      </c>
      <c r="B62" s="249"/>
      <c r="C62" s="45" t="s">
        <v>1401</v>
      </c>
      <c r="D62" s="226"/>
      <c r="E62" s="32" t="s">
        <v>1166</v>
      </c>
      <c r="F62" s="32">
        <f t="shared" si="6"/>
        <v>0</v>
      </c>
      <c r="G62" s="235"/>
      <c r="H62" s="220">
        <f t="shared" si="1"/>
        <v>0</v>
      </c>
      <c r="J62" s="388">
        <f t="shared" si="2"/>
        <v>0</v>
      </c>
    </row>
    <row r="63" spans="1:10" s="48" customFormat="1" ht="12.75">
      <c r="A63" s="267">
        <v>1</v>
      </c>
      <c r="B63" s="249"/>
      <c r="C63" s="45" t="s">
        <v>1402</v>
      </c>
      <c r="D63" s="226"/>
      <c r="E63" s="32" t="s">
        <v>1166</v>
      </c>
      <c r="F63" s="32">
        <f t="shared" si="6"/>
        <v>0</v>
      </c>
      <c r="G63" s="235"/>
      <c r="H63" s="220">
        <f t="shared" si="1"/>
        <v>0</v>
      </c>
      <c r="J63" s="388">
        <f t="shared" si="2"/>
        <v>0</v>
      </c>
    </row>
    <row r="64" spans="1:10" s="48" customFormat="1" ht="12.75">
      <c r="A64" s="267">
        <v>1</v>
      </c>
      <c r="B64" s="249"/>
      <c r="C64" s="45" t="s">
        <v>1403</v>
      </c>
      <c r="D64" s="226"/>
      <c r="E64" s="32" t="s">
        <v>1166</v>
      </c>
      <c r="F64" s="32">
        <f t="shared" si="6"/>
        <v>0</v>
      </c>
      <c r="G64" s="235"/>
      <c r="H64" s="220">
        <f t="shared" si="1"/>
        <v>0</v>
      </c>
      <c r="J64" s="388">
        <f t="shared" si="2"/>
        <v>0</v>
      </c>
    </row>
    <row r="65" spans="1:10" s="48" customFormat="1" ht="12.75">
      <c r="A65" s="267">
        <v>1</v>
      </c>
      <c r="B65" s="249"/>
      <c r="C65" s="45" t="s">
        <v>1404</v>
      </c>
      <c r="D65" s="226"/>
      <c r="E65" s="32" t="s">
        <v>1166</v>
      </c>
      <c r="F65" s="32">
        <f t="shared" si="6"/>
        <v>0</v>
      </c>
      <c r="G65" s="235"/>
      <c r="H65" s="220">
        <f t="shared" si="1"/>
        <v>0</v>
      </c>
      <c r="J65" s="388">
        <f t="shared" si="2"/>
        <v>0</v>
      </c>
    </row>
    <row r="66" spans="1:10" s="48" customFormat="1" ht="12.75">
      <c r="A66" s="267">
        <v>1</v>
      </c>
      <c r="B66" s="249"/>
      <c r="C66" s="45" t="s">
        <v>1405</v>
      </c>
      <c r="D66" s="226"/>
      <c r="E66" s="32" t="s">
        <v>1166</v>
      </c>
      <c r="F66" s="32">
        <f t="shared" si="6"/>
        <v>0</v>
      </c>
      <c r="G66" s="235"/>
      <c r="H66" s="220">
        <f t="shared" si="1"/>
        <v>0</v>
      </c>
      <c r="J66" s="388">
        <f t="shared" si="2"/>
        <v>0</v>
      </c>
    </row>
    <row r="67" spans="1:10" s="48" customFormat="1" ht="12.75">
      <c r="A67" s="267">
        <v>1</v>
      </c>
      <c r="B67" s="249"/>
      <c r="C67" s="45" t="s">
        <v>1406</v>
      </c>
      <c r="D67" s="226"/>
      <c r="E67" s="32" t="s">
        <v>1166</v>
      </c>
      <c r="F67" s="32">
        <f t="shared" si="6"/>
        <v>0</v>
      </c>
      <c r="G67" s="235"/>
      <c r="H67" s="220">
        <f t="shared" si="1"/>
        <v>0</v>
      </c>
      <c r="J67" s="388">
        <f t="shared" si="2"/>
        <v>0</v>
      </c>
    </row>
    <row r="68" spans="1:10" s="48" customFormat="1" ht="12.75">
      <c r="A68" s="267">
        <v>1</v>
      </c>
      <c r="B68" s="249"/>
      <c r="C68" s="45" t="s">
        <v>1407</v>
      </c>
      <c r="D68" s="226"/>
      <c r="E68" s="32" t="s">
        <v>1166</v>
      </c>
      <c r="F68" s="32">
        <f>A68*D68</f>
        <v>0</v>
      </c>
      <c r="G68" s="235"/>
      <c r="H68" s="220">
        <f t="shared" si="1"/>
        <v>0</v>
      </c>
      <c r="J68" s="388">
        <f t="shared" si="2"/>
        <v>0</v>
      </c>
    </row>
    <row r="69" spans="1:10" s="48" customFormat="1" ht="12.75">
      <c r="A69" s="267">
        <v>1</v>
      </c>
      <c r="B69" s="249"/>
      <c r="C69" s="45" t="s">
        <v>1408</v>
      </c>
      <c r="D69" s="226"/>
      <c r="E69" s="32" t="s">
        <v>1166</v>
      </c>
      <c r="F69" s="32">
        <f>A69*D69</f>
        <v>0</v>
      </c>
      <c r="G69" s="235"/>
      <c r="H69" s="220">
        <f t="shared" si="1"/>
        <v>0</v>
      </c>
      <c r="J69" s="388">
        <f t="shared" si="2"/>
        <v>0</v>
      </c>
    </row>
    <row r="70" spans="1:10" s="48" customFormat="1" ht="13.5" thickBot="1">
      <c r="A70" s="320">
        <v>1</v>
      </c>
      <c r="B70" s="321"/>
      <c r="C70" s="322" t="s">
        <v>1409</v>
      </c>
      <c r="D70" s="243"/>
      <c r="E70" s="252" t="s">
        <v>1166</v>
      </c>
      <c r="F70" s="252">
        <f>A70*D70</f>
        <v>0</v>
      </c>
      <c r="G70" s="253"/>
      <c r="H70" s="220">
        <f t="shared" si="1"/>
        <v>0</v>
      </c>
      <c r="J70" s="388">
        <f t="shared" si="2"/>
        <v>0</v>
      </c>
    </row>
    <row r="71" spans="8:11" ht="12.75">
      <c r="H71" s="48">
        <f>SUM(H1:H70)</f>
        <v>0</v>
      </c>
      <c r="I71" s="48">
        <f>SUM(I1:I70)</f>
        <v>0</v>
      </c>
      <c r="J71" s="393">
        <f>SUM(J1:J70)</f>
        <v>0</v>
      </c>
      <c r="K71" s="393">
        <f>SUM(K1:K70)</f>
        <v>0</v>
      </c>
    </row>
  </sheetData>
  <sheetProtection password="A0E6" sheet="1" selectLockedCells="1"/>
  <mergeCells count="7">
    <mergeCell ref="A1:G1"/>
    <mergeCell ref="D2:F2"/>
    <mergeCell ref="D3:F3"/>
    <mergeCell ref="D4:F4"/>
    <mergeCell ref="A5:G5"/>
    <mergeCell ref="A6:G6"/>
    <mergeCell ref="A2:C4"/>
  </mergeCells>
  <conditionalFormatting sqref="D8:D70">
    <cfRule type="expression" priority="1" dxfId="0" stopIfTrue="1">
      <formula>NOT(ISBLANK(I8))</formula>
    </cfRule>
  </conditionalFormatting>
  <printOptions/>
  <pageMargins left="0.25" right="0.25" top="0.75" bottom="0.75" header="0.3" footer="0.3"/>
  <pageSetup fitToHeight="0" fitToWidth="1" horizontalDpi="600" verticalDpi="600" orientation="landscape" paperSize="5" r:id="rId1"/>
  <headerFooter alignWithMargins="0">
    <oddHeader>&amp;LVEHICLES and TRANSPORTATION&amp;C&amp;P OF &amp;N&amp;RSTATE OF FLORIDA STANDBY SERVICES CONTRACT</oddHeader>
  </headerFooter>
</worksheet>
</file>

<file path=xl/worksheets/sheet18.xml><?xml version="1.0" encoding="utf-8"?>
<worksheet xmlns="http://schemas.openxmlformats.org/spreadsheetml/2006/main" xmlns:r="http://schemas.openxmlformats.org/officeDocument/2006/relationships">
  <sheetPr codeName="Sheet8">
    <tabColor indexed="50"/>
    <pageSetUpPr fitToPage="1"/>
  </sheetPr>
  <dimension ref="A1:K40"/>
  <sheetViews>
    <sheetView showGridLines="0" zoomScaleSheetLayoutView="110" zoomScalePageLayoutView="0" workbookViewId="0" topLeftCell="A1">
      <selection activeCell="D8" sqref="D8"/>
    </sheetView>
  </sheetViews>
  <sheetFormatPr defaultColWidth="9.140625" defaultRowHeight="12.75"/>
  <cols>
    <col min="1" max="1" width="8.57421875" style="0" bestFit="1" customWidth="1"/>
    <col min="2" max="2" width="12.421875" style="0" bestFit="1" customWidth="1"/>
    <col min="3" max="3" width="33.140625" style="0" bestFit="1" customWidth="1"/>
    <col min="4" max="4" width="14.7109375" style="0" customWidth="1"/>
    <col min="5" max="5" width="6.8515625" style="0" bestFit="1" customWidth="1"/>
    <col min="6" max="6" width="14.7109375" style="0" customWidth="1"/>
    <col min="7" max="7" width="50.7109375" style="0" customWidth="1"/>
    <col min="8" max="11" width="9.140625" style="0" hidden="1" customWidth="1"/>
  </cols>
  <sheetData>
    <row r="1" spans="1:7" s="78" customFormat="1" ht="16.5" thickBot="1">
      <c r="A1" s="468" t="str">
        <f>INSTRUCTIONS!C2&amp;" - "&amp;INSTRUCTIONS!H3</f>
        <v>ATTACHMENT B PRICE PROPOSAL - Initial Contract Period (Years 4-6)</v>
      </c>
      <c r="B1" s="469"/>
      <c r="C1" s="469"/>
      <c r="D1" s="469"/>
      <c r="E1" s="469"/>
      <c r="F1" s="469"/>
      <c r="G1" s="470"/>
    </row>
    <row r="2" spans="1:7" s="78" customFormat="1" ht="15">
      <c r="A2" s="486" t="s">
        <v>1622</v>
      </c>
      <c r="B2" s="486"/>
      <c r="C2" s="487"/>
      <c r="D2" s="567" t="str">
        <f>INSTRUCTIONS!C3</f>
        <v>CONTRACTOR NAME:</v>
      </c>
      <c r="E2" s="568"/>
      <c r="F2" s="569"/>
      <c r="G2" s="79" t="str">
        <f>IF(ISBLANK(INSTRUCTIONS!F3),"Please update the INSTRUCTIONS tab.",INSTRUCTIONS!F3)</f>
        <v>Please update the INSTRUCTIONS tab.</v>
      </c>
    </row>
    <row r="3" spans="1:7" s="78" customFormat="1" ht="15">
      <c r="A3" s="488"/>
      <c r="B3" s="488"/>
      <c r="C3" s="489"/>
      <c r="D3" s="570" t="str">
        <f>INSTRUCTIONS!C4</f>
        <v>PRINCIPAL POC: </v>
      </c>
      <c r="E3" s="571"/>
      <c r="F3" s="572"/>
      <c r="G3" s="263" t="str">
        <f>IF(ISBLANK(INSTRUCTIONS!F4),"Please update the INSTRUCTIONS tab.",INSTRUCTIONS!F4)</f>
        <v>Please update the INSTRUCTIONS tab.</v>
      </c>
    </row>
    <row r="4" spans="1:7" s="78" customFormat="1" ht="15.75" thickBot="1">
      <c r="A4" s="490"/>
      <c r="B4" s="490"/>
      <c r="C4" s="491"/>
      <c r="D4" s="573" t="str">
        <f>INSTRUCTIONS!C6</f>
        <v>REVISION DATE:</v>
      </c>
      <c r="E4" s="574"/>
      <c r="F4" s="575"/>
      <c r="G4" s="264" t="str">
        <f>IF(ISBLANK(INSTRUCTIONS!F6),"Please update the INSTRUCTIONS tab.",INSTRUCTIONS!F6)</f>
        <v>Please update the INSTRUCTIONS tab.</v>
      </c>
    </row>
    <row r="5" spans="1:7" s="78" customFormat="1" ht="12.75">
      <c r="A5" s="530" t="s">
        <v>1521</v>
      </c>
      <c r="B5" s="531"/>
      <c r="C5" s="531"/>
      <c r="D5" s="531"/>
      <c r="E5" s="531"/>
      <c r="F5" s="531"/>
      <c r="G5" s="532"/>
    </row>
    <row r="6" spans="1:7" s="78" customFormat="1" ht="13.5" thickBot="1">
      <c r="A6" s="513" t="s">
        <v>198</v>
      </c>
      <c r="B6" s="514"/>
      <c r="C6" s="514"/>
      <c r="D6" s="514"/>
      <c r="E6" s="514"/>
      <c r="F6" s="514"/>
      <c r="G6" s="515"/>
    </row>
    <row r="7" spans="1:7" s="1" customFormat="1" ht="13.5" thickBot="1">
      <c r="A7" s="21" t="s">
        <v>209</v>
      </c>
      <c r="B7" s="20" t="s">
        <v>25</v>
      </c>
      <c r="C7" s="20" t="s">
        <v>26</v>
      </c>
      <c r="D7" s="20" t="s">
        <v>27</v>
      </c>
      <c r="E7" s="20" t="s">
        <v>28</v>
      </c>
      <c r="F7" s="20" t="s">
        <v>210</v>
      </c>
      <c r="G7" s="22" t="s">
        <v>30</v>
      </c>
    </row>
    <row r="8" spans="1:10" s="1" customFormat="1" ht="12.75" customHeight="1">
      <c r="A8" s="6">
        <v>1</v>
      </c>
      <c r="B8" s="566" t="s">
        <v>31</v>
      </c>
      <c r="C8" s="4" t="s">
        <v>130</v>
      </c>
      <c r="D8" s="244"/>
      <c r="E8" s="5" t="s">
        <v>32</v>
      </c>
      <c r="F8" s="5">
        <f>A8*D8</f>
        <v>0</v>
      </c>
      <c r="G8" s="23"/>
      <c r="H8" s="1">
        <f aca="true" t="shared" si="0" ref="H8:H39">IF(ISBLANK(D8),0,IF(F8=0,0,1))</f>
        <v>0</v>
      </c>
      <c r="J8" s="396">
        <f>F8</f>
        <v>0</v>
      </c>
    </row>
    <row r="9" spans="1:11" s="1" customFormat="1" ht="12.75">
      <c r="A9" s="6">
        <v>1</v>
      </c>
      <c r="B9" s="565"/>
      <c r="C9" s="7" t="s">
        <v>131</v>
      </c>
      <c r="D9" s="244"/>
      <c r="E9" s="5" t="s">
        <v>32</v>
      </c>
      <c r="F9" s="5">
        <f aca="true" t="shared" si="1" ref="F9:F39">A9*D9</f>
        <v>0</v>
      </c>
      <c r="G9" s="19"/>
      <c r="I9" s="1">
        <f>IF(ISBLANK(D9),0,IF(F9=0,0,1))</f>
        <v>0</v>
      </c>
      <c r="K9" s="396">
        <f>F9</f>
        <v>0</v>
      </c>
    </row>
    <row r="10" spans="1:10" s="1" customFormat="1" ht="12.75">
      <c r="A10" s="6">
        <v>1</v>
      </c>
      <c r="B10" s="565"/>
      <c r="C10" s="4" t="s">
        <v>132</v>
      </c>
      <c r="D10" s="244"/>
      <c r="E10" s="5" t="s">
        <v>32</v>
      </c>
      <c r="F10" s="5">
        <f t="shared" si="1"/>
        <v>0</v>
      </c>
      <c r="G10" s="19"/>
      <c r="H10" s="1">
        <f t="shared" si="0"/>
        <v>0</v>
      </c>
      <c r="J10" s="396">
        <f aca="true" t="shared" si="2" ref="J10:J39">F10</f>
        <v>0</v>
      </c>
    </row>
    <row r="11" spans="1:11" s="1" customFormat="1" ht="12.75">
      <c r="A11" s="6">
        <v>1</v>
      </c>
      <c r="B11" s="564"/>
      <c r="C11" s="7" t="s">
        <v>133</v>
      </c>
      <c r="D11" s="244"/>
      <c r="E11" s="5" t="s">
        <v>32</v>
      </c>
      <c r="F11" s="5">
        <f t="shared" si="1"/>
        <v>0</v>
      </c>
      <c r="G11" s="19"/>
      <c r="I11" s="1">
        <f>IF(ISBLANK(D11),0,IF(F11=0,0,1))</f>
        <v>0</v>
      </c>
      <c r="K11" s="396">
        <f>F11</f>
        <v>0</v>
      </c>
    </row>
    <row r="12" spans="1:10" s="1" customFormat="1" ht="12.75" customHeight="1">
      <c r="A12" s="6">
        <v>1</v>
      </c>
      <c r="B12" s="563" t="s">
        <v>39</v>
      </c>
      <c r="C12" s="4" t="s">
        <v>1199</v>
      </c>
      <c r="D12" s="244"/>
      <c r="E12" s="5" t="s">
        <v>32</v>
      </c>
      <c r="F12" s="5">
        <f t="shared" si="1"/>
        <v>0</v>
      </c>
      <c r="G12" s="19"/>
      <c r="H12" s="1">
        <f t="shared" si="0"/>
        <v>0</v>
      </c>
      <c r="J12" s="396">
        <f t="shared" si="2"/>
        <v>0</v>
      </c>
    </row>
    <row r="13" spans="1:11" s="1" customFormat="1" ht="12.75">
      <c r="A13" s="6">
        <v>1</v>
      </c>
      <c r="B13" s="565"/>
      <c r="C13" s="7" t="s">
        <v>134</v>
      </c>
      <c r="D13" s="244"/>
      <c r="E13" s="5" t="s">
        <v>32</v>
      </c>
      <c r="F13" s="5">
        <f t="shared" si="1"/>
        <v>0</v>
      </c>
      <c r="G13" s="19"/>
      <c r="I13" s="1">
        <f>IF(ISBLANK(D13),0,IF(F13=0,0,1))</f>
        <v>0</v>
      </c>
      <c r="K13" s="396">
        <f>F13</f>
        <v>0</v>
      </c>
    </row>
    <row r="14" spans="1:10" s="1" customFormat="1" ht="12.75">
      <c r="A14" s="6">
        <v>1</v>
      </c>
      <c r="B14" s="564"/>
      <c r="C14" s="4" t="s">
        <v>135</v>
      </c>
      <c r="D14" s="244"/>
      <c r="E14" s="5" t="s">
        <v>32</v>
      </c>
      <c r="F14" s="5">
        <f t="shared" si="1"/>
        <v>0</v>
      </c>
      <c r="G14" s="19"/>
      <c r="H14" s="1">
        <f t="shared" si="0"/>
        <v>0</v>
      </c>
      <c r="J14" s="396">
        <f t="shared" si="2"/>
        <v>0</v>
      </c>
    </row>
    <row r="15" spans="1:10" s="1" customFormat="1" ht="12.75" customHeight="1">
      <c r="A15" s="6">
        <v>1</v>
      </c>
      <c r="B15" s="563" t="s">
        <v>42</v>
      </c>
      <c r="C15" s="4" t="s">
        <v>136</v>
      </c>
      <c r="D15" s="244"/>
      <c r="E15" s="5" t="s">
        <v>32</v>
      </c>
      <c r="F15" s="5">
        <f t="shared" si="1"/>
        <v>0</v>
      </c>
      <c r="G15" s="19"/>
      <c r="H15" s="1">
        <f t="shared" si="0"/>
        <v>0</v>
      </c>
      <c r="J15" s="396">
        <f t="shared" si="2"/>
        <v>0</v>
      </c>
    </row>
    <row r="16" spans="1:11" s="3" customFormat="1" ht="12.75">
      <c r="A16" s="6">
        <v>1</v>
      </c>
      <c r="B16" s="565"/>
      <c r="C16" s="7" t="s">
        <v>137</v>
      </c>
      <c r="D16" s="244"/>
      <c r="E16" s="5" t="s">
        <v>32</v>
      </c>
      <c r="F16" s="5">
        <f t="shared" si="1"/>
        <v>0</v>
      </c>
      <c r="G16" s="26"/>
      <c r="I16" s="1">
        <f>IF(ISBLANK(D16),0,IF(F16=0,0,1))</f>
        <v>0</v>
      </c>
      <c r="K16" s="396">
        <f>F16</f>
        <v>0</v>
      </c>
    </row>
    <row r="17" spans="1:10" s="1" customFormat="1" ht="12.75">
      <c r="A17" s="6">
        <v>1</v>
      </c>
      <c r="B17" s="565"/>
      <c r="C17" s="4" t="s">
        <v>138</v>
      </c>
      <c r="D17" s="244"/>
      <c r="E17" s="5" t="s">
        <v>32</v>
      </c>
      <c r="F17" s="5">
        <f t="shared" si="1"/>
        <v>0</v>
      </c>
      <c r="G17" s="19"/>
      <c r="H17" s="1">
        <f t="shared" si="0"/>
        <v>0</v>
      </c>
      <c r="J17" s="396">
        <f t="shared" si="2"/>
        <v>0</v>
      </c>
    </row>
    <row r="18" spans="1:10" s="1" customFormat="1" ht="12.75">
      <c r="A18" s="6">
        <v>1</v>
      </c>
      <c r="B18" s="564"/>
      <c r="C18" s="4" t="s">
        <v>139</v>
      </c>
      <c r="D18" s="244"/>
      <c r="E18" s="5" t="s">
        <v>32</v>
      </c>
      <c r="F18" s="5">
        <f t="shared" si="1"/>
        <v>0</v>
      </c>
      <c r="G18" s="19"/>
      <c r="H18" s="1">
        <f t="shared" si="0"/>
        <v>0</v>
      </c>
      <c r="J18" s="396">
        <f t="shared" si="2"/>
        <v>0</v>
      </c>
    </row>
    <row r="19" spans="1:11" s="1" customFormat="1" ht="12.75" customHeight="1">
      <c r="A19" s="6">
        <v>1</v>
      </c>
      <c r="B19" s="563" t="s">
        <v>39</v>
      </c>
      <c r="C19" s="7" t="s">
        <v>140</v>
      </c>
      <c r="D19" s="244"/>
      <c r="E19" s="5" t="s">
        <v>1200</v>
      </c>
      <c r="F19" s="5">
        <f t="shared" si="1"/>
        <v>0</v>
      </c>
      <c r="G19" s="19"/>
      <c r="I19" s="1">
        <f>IF(ISBLANK(D19),0,IF(F19=0,0,1))</f>
        <v>0</v>
      </c>
      <c r="K19" s="396">
        <f>F19</f>
        <v>0</v>
      </c>
    </row>
    <row r="20" spans="1:10" s="1" customFormat="1" ht="12.75">
      <c r="A20" s="6">
        <v>1</v>
      </c>
      <c r="B20" s="565"/>
      <c r="C20" s="4" t="s">
        <v>141</v>
      </c>
      <c r="D20" s="244"/>
      <c r="E20" s="5" t="s">
        <v>32</v>
      </c>
      <c r="F20" s="5">
        <f t="shared" si="1"/>
        <v>0</v>
      </c>
      <c r="G20" s="19"/>
      <c r="H20" s="1">
        <f t="shared" si="0"/>
        <v>0</v>
      </c>
      <c r="J20" s="396">
        <f t="shared" si="2"/>
        <v>0</v>
      </c>
    </row>
    <row r="21" spans="1:10" s="1" customFormat="1" ht="12.75">
      <c r="A21" s="6">
        <v>1</v>
      </c>
      <c r="B21" s="565"/>
      <c r="C21" s="4" t="s">
        <v>142</v>
      </c>
      <c r="D21" s="244"/>
      <c r="E21" s="5" t="s">
        <v>32</v>
      </c>
      <c r="F21" s="5">
        <f t="shared" si="1"/>
        <v>0</v>
      </c>
      <c r="G21" s="25"/>
      <c r="H21" s="1">
        <f t="shared" si="0"/>
        <v>0</v>
      </c>
      <c r="J21" s="396">
        <f t="shared" si="2"/>
        <v>0</v>
      </c>
    </row>
    <row r="22" spans="1:11" s="1" customFormat="1" ht="12.75">
      <c r="A22" s="6">
        <v>1</v>
      </c>
      <c r="B22" s="565"/>
      <c r="C22" s="7" t="s">
        <v>143</v>
      </c>
      <c r="D22" s="244"/>
      <c r="E22" s="5" t="s">
        <v>32</v>
      </c>
      <c r="F22" s="5">
        <f t="shared" si="1"/>
        <v>0</v>
      </c>
      <c r="G22" s="25"/>
      <c r="I22" s="1">
        <f>IF(ISBLANK(D22),0,IF(F22=0,0,1))</f>
        <v>0</v>
      </c>
      <c r="K22" s="396">
        <f>F22</f>
        <v>0</v>
      </c>
    </row>
    <row r="23" spans="1:10" s="1" customFormat="1" ht="12.75">
      <c r="A23" s="6">
        <v>1</v>
      </c>
      <c r="B23" s="565"/>
      <c r="C23" s="4" t="s">
        <v>144</v>
      </c>
      <c r="D23" s="244"/>
      <c r="E23" s="5" t="s">
        <v>32</v>
      </c>
      <c r="F23" s="5">
        <f t="shared" si="1"/>
        <v>0</v>
      </c>
      <c r="G23" s="25"/>
      <c r="H23" s="1">
        <f t="shared" si="0"/>
        <v>0</v>
      </c>
      <c r="J23" s="396">
        <f t="shared" si="2"/>
        <v>0</v>
      </c>
    </row>
    <row r="24" spans="1:10" s="1" customFormat="1" ht="12.75">
      <c r="A24" s="6">
        <v>1</v>
      </c>
      <c r="B24" s="564"/>
      <c r="C24" s="4" t="s">
        <v>145</v>
      </c>
      <c r="D24" s="244"/>
      <c r="E24" s="5" t="s">
        <v>32</v>
      </c>
      <c r="F24" s="5">
        <f t="shared" si="1"/>
        <v>0</v>
      </c>
      <c r="G24" s="25"/>
      <c r="H24" s="1">
        <f t="shared" si="0"/>
        <v>0</v>
      </c>
      <c r="J24" s="396">
        <f t="shared" si="2"/>
        <v>0</v>
      </c>
    </row>
    <row r="25" spans="1:10" s="1" customFormat="1" ht="12.75" customHeight="1">
      <c r="A25" s="6">
        <v>1</v>
      </c>
      <c r="B25" s="563" t="s">
        <v>42</v>
      </c>
      <c r="C25" s="4" t="s">
        <v>146</v>
      </c>
      <c r="D25" s="244"/>
      <c r="E25" s="5" t="s">
        <v>32</v>
      </c>
      <c r="F25" s="5">
        <f t="shared" si="1"/>
        <v>0</v>
      </c>
      <c r="G25" s="25"/>
      <c r="H25" s="1">
        <f t="shared" si="0"/>
        <v>0</v>
      </c>
      <c r="J25" s="396">
        <f t="shared" si="2"/>
        <v>0</v>
      </c>
    </row>
    <row r="26" spans="1:10" s="1" customFormat="1" ht="12.75">
      <c r="A26" s="6">
        <v>1</v>
      </c>
      <c r="B26" s="565"/>
      <c r="C26" s="4" t="s">
        <v>147</v>
      </c>
      <c r="D26" s="244"/>
      <c r="E26" s="5" t="s">
        <v>32</v>
      </c>
      <c r="F26" s="5">
        <f t="shared" si="1"/>
        <v>0</v>
      </c>
      <c r="G26" s="25"/>
      <c r="H26" s="1">
        <f t="shared" si="0"/>
        <v>0</v>
      </c>
      <c r="J26" s="396">
        <f t="shared" si="2"/>
        <v>0</v>
      </c>
    </row>
    <row r="27" spans="1:10" s="1" customFormat="1" ht="12.75">
      <c r="A27" s="6">
        <v>1</v>
      </c>
      <c r="B27" s="564"/>
      <c r="C27" s="4" t="s">
        <v>148</v>
      </c>
      <c r="D27" s="244"/>
      <c r="E27" s="5" t="s">
        <v>32</v>
      </c>
      <c r="F27" s="5">
        <f t="shared" si="1"/>
        <v>0</v>
      </c>
      <c r="G27" s="25"/>
      <c r="H27" s="1">
        <f t="shared" si="0"/>
        <v>0</v>
      </c>
      <c r="J27" s="396">
        <f t="shared" si="2"/>
        <v>0</v>
      </c>
    </row>
    <row r="28" spans="1:11" s="1" customFormat="1" ht="12.75" customHeight="1">
      <c r="A28" s="6">
        <v>1</v>
      </c>
      <c r="B28" s="563" t="s">
        <v>31</v>
      </c>
      <c r="C28" s="7" t="s">
        <v>149</v>
      </c>
      <c r="D28" s="244"/>
      <c r="E28" s="5" t="s">
        <v>32</v>
      </c>
      <c r="F28" s="5">
        <f t="shared" si="1"/>
        <v>0</v>
      </c>
      <c r="G28" s="25"/>
      <c r="I28" s="1">
        <f>IF(ISBLANK(D28),0,IF(F28=0,0,1))</f>
        <v>0</v>
      </c>
      <c r="K28" s="396">
        <f>F28</f>
        <v>0</v>
      </c>
    </row>
    <row r="29" spans="1:10" s="1" customFormat="1" ht="12.75">
      <c r="A29" s="6">
        <v>1</v>
      </c>
      <c r="B29" s="565"/>
      <c r="C29" s="4" t="s">
        <v>150</v>
      </c>
      <c r="D29" s="244"/>
      <c r="E29" s="5" t="s">
        <v>32</v>
      </c>
      <c r="F29" s="5">
        <f t="shared" si="1"/>
        <v>0</v>
      </c>
      <c r="G29" s="25"/>
      <c r="H29" s="1">
        <f t="shared" si="0"/>
        <v>0</v>
      </c>
      <c r="J29" s="396">
        <f t="shared" si="2"/>
        <v>0</v>
      </c>
    </row>
    <row r="30" spans="1:10" s="1" customFormat="1" ht="12.75">
      <c r="A30" s="6">
        <v>1</v>
      </c>
      <c r="B30" s="564"/>
      <c r="C30" s="4" t="s">
        <v>151</v>
      </c>
      <c r="D30" s="244"/>
      <c r="E30" s="5" t="s">
        <v>32</v>
      </c>
      <c r="F30" s="5">
        <f t="shared" si="1"/>
        <v>0</v>
      </c>
      <c r="G30" s="25"/>
      <c r="H30" s="1">
        <f t="shared" si="0"/>
        <v>0</v>
      </c>
      <c r="J30" s="396">
        <f t="shared" si="2"/>
        <v>0</v>
      </c>
    </row>
    <row r="31" spans="1:10" s="1" customFormat="1" ht="12.75" customHeight="1">
      <c r="A31" s="6">
        <v>1</v>
      </c>
      <c r="B31" s="563" t="s">
        <v>31</v>
      </c>
      <c r="C31" s="4" t="s">
        <v>152</v>
      </c>
      <c r="D31" s="244"/>
      <c r="E31" s="5" t="s">
        <v>32</v>
      </c>
      <c r="F31" s="5">
        <f t="shared" si="1"/>
        <v>0</v>
      </c>
      <c r="G31" s="325"/>
      <c r="H31" s="1">
        <f t="shared" si="0"/>
        <v>0</v>
      </c>
      <c r="J31" s="396">
        <f t="shared" si="2"/>
        <v>0</v>
      </c>
    </row>
    <row r="32" spans="1:10" s="3" customFormat="1" ht="12.75">
      <c r="A32" s="6">
        <v>1</v>
      </c>
      <c r="B32" s="564"/>
      <c r="C32" s="4" t="s">
        <v>153</v>
      </c>
      <c r="D32" s="244"/>
      <c r="E32" s="5" t="s">
        <v>32</v>
      </c>
      <c r="F32" s="5">
        <f t="shared" si="1"/>
        <v>0</v>
      </c>
      <c r="G32" s="326"/>
      <c r="H32" s="1">
        <f t="shared" si="0"/>
        <v>0</v>
      </c>
      <c r="J32" s="396">
        <f t="shared" si="2"/>
        <v>0</v>
      </c>
    </row>
    <row r="33" spans="1:11" s="1" customFormat="1" ht="12.75">
      <c r="A33" s="6">
        <v>1</v>
      </c>
      <c r="B33" s="323" t="s">
        <v>39</v>
      </c>
      <c r="C33" s="7" t="s">
        <v>154</v>
      </c>
      <c r="D33" s="244"/>
      <c r="E33" s="5" t="s">
        <v>32</v>
      </c>
      <c r="F33" s="5">
        <f t="shared" si="1"/>
        <v>0</v>
      </c>
      <c r="G33" s="25"/>
      <c r="I33" s="1">
        <f>IF(ISBLANK(D33),0,IF(F33=0,0,1))</f>
        <v>0</v>
      </c>
      <c r="K33" s="396">
        <f>F33</f>
        <v>0</v>
      </c>
    </row>
    <row r="34" spans="1:11" s="1" customFormat="1" ht="12.75" customHeight="1">
      <c r="A34" s="6">
        <v>1</v>
      </c>
      <c r="B34" s="563" t="s">
        <v>42</v>
      </c>
      <c r="C34" s="7" t="s">
        <v>155</v>
      </c>
      <c r="D34" s="244"/>
      <c r="E34" s="5" t="s">
        <v>32</v>
      </c>
      <c r="F34" s="5">
        <f t="shared" si="1"/>
        <v>0</v>
      </c>
      <c r="G34" s="25"/>
      <c r="I34" s="1">
        <f>IF(ISBLANK(D34),0,IF(F34=0,0,1))</f>
        <v>0</v>
      </c>
      <c r="K34" s="396">
        <f>F34</f>
        <v>0</v>
      </c>
    </row>
    <row r="35" spans="1:10" s="1" customFormat="1" ht="12.75">
      <c r="A35" s="6">
        <v>1</v>
      </c>
      <c r="B35" s="564"/>
      <c r="C35" s="4" t="s">
        <v>156</v>
      </c>
      <c r="D35" s="244"/>
      <c r="E35" s="5" t="s">
        <v>32</v>
      </c>
      <c r="F35" s="5">
        <f t="shared" si="1"/>
        <v>0</v>
      </c>
      <c r="G35" s="25"/>
      <c r="H35" s="1">
        <f t="shared" si="0"/>
        <v>0</v>
      </c>
      <c r="J35" s="396">
        <f t="shared" si="2"/>
        <v>0</v>
      </c>
    </row>
    <row r="36" spans="1:10" s="1" customFormat="1" ht="12.75">
      <c r="A36" s="6">
        <v>1</v>
      </c>
      <c r="B36" s="2"/>
      <c r="C36" s="4" t="s">
        <v>157</v>
      </c>
      <c r="D36" s="244"/>
      <c r="E36" s="5" t="s">
        <v>32</v>
      </c>
      <c r="F36" s="5">
        <f t="shared" si="1"/>
        <v>0</v>
      </c>
      <c r="G36" s="25"/>
      <c r="H36" s="1">
        <f t="shared" si="0"/>
        <v>0</v>
      </c>
      <c r="J36" s="396">
        <f t="shared" si="2"/>
        <v>0</v>
      </c>
    </row>
    <row r="37" spans="1:10" s="1" customFormat="1" ht="12.75">
      <c r="A37" s="6">
        <v>1</v>
      </c>
      <c r="B37" s="2"/>
      <c r="C37" s="4" t="s">
        <v>158</v>
      </c>
      <c r="D37" s="244"/>
      <c r="E37" s="5" t="s">
        <v>32</v>
      </c>
      <c r="F37" s="5">
        <f t="shared" si="1"/>
        <v>0</v>
      </c>
      <c r="G37" s="25"/>
      <c r="H37" s="1">
        <f t="shared" si="0"/>
        <v>0</v>
      </c>
      <c r="J37" s="396">
        <f t="shared" si="2"/>
        <v>0</v>
      </c>
    </row>
    <row r="38" spans="1:11" s="1" customFormat="1" ht="12.75">
      <c r="A38" s="6">
        <v>1</v>
      </c>
      <c r="B38" s="2"/>
      <c r="C38" s="7" t="s">
        <v>159</v>
      </c>
      <c r="D38" s="244"/>
      <c r="E38" s="5" t="s">
        <v>32</v>
      </c>
      <c r="F38" s="5">
        <f t="shared" si="1"/>
        <v>0</v>
      </c>
      <c r="G38" s="25"/>
      <c r="I38" s="1">
        <f>IF(ISBLANK(D38),0,IF(F38=0,0,1))</f>
        <v>0</v>
      </c>
      <c r="K38" s="396">
        <f>F38</f>
        <v>0</v>
      </c>
    </row>
    <row r="39" spans="1:10" s="1" customFormat="1" ht="13.5" thickBot="1">
      <c r="A39" s="324">
        <v>1</v>
      </c>
      <c r="B39" s="24"/>
      <c r="C39" s="8" t="s">
        <v>160</v>
      </c>
      <c r="D39" s="245"/>
      <c r="E39" s="18" t="s">
        <v>32</v>
      </c>
      <c r="F39" s="18">
        <f t="shared" si="1"/>
        <v>0</v>
      </c>
      <c r="G39" s="27"/>
      <c r="H39" s="1">
        <f t="shared" si="0"/>
        <v>0</v>
      </c>
      <c r="J39" s="396">
        <f t="shared" si="2"/>
        <v>0</v>
      </c>
    </row>
    <row r="40" spans="8:11" ht="12.75">
      <c r="H40" s="397">
        <f>SUM(H1:H39)</f>
        <v>0</v>
      </c>
      <c r="I40" s="397">
        <f>SUM(I1:I39)</f>
        <v>0</v>
      </c>
      <c r="J40" s="398">
        <f>SUM(J1:J39)</f>
        <v>0</v>
      </c>
      <c r="K40" s="398">
        <f>SUM(K1:K39)</f>
        <v>0</v>
      </c>
    </row>
  </sheetData>
  <sheetProtection password="A0E6" sheet="1" selectLockedCells="1"/>
  <mergeCells count="15">
    <mergeCell ref="A6:G6"/>
    <mergeCell ref="A2:C4"/>
    <mergeCell ref="A1:G1"/>
    <mergeCell ref="D2:F2"/>
    <mergeCell ref="D3:F3"/>
    <mergeCell ref="D4:F4"/>
    <mergeCell ref="A5:G5"/>
    <mergeCell ref="B34:B35"/>
    <mergeCell ref="B15:B18"/>
    <mergeCell ref="B8:B11"/>
    <mergeCell ref="B12:B14"/>
    <mergeCell ref="B19:B24"/>
    <mergeCell ref="B25:B27"/>
    <mergeCell ref="B28:B30"/>
    <mergeCell ref="B31:B32"/>
  </mergeCells>
  <conditionalFormatting sqref="D8:D39">
    <cfRule type="expression" priority="1" dxfId="0" stopIfTrue="1">
      <formula>NOT(ISBLANK(I8))</formula>
    </cfRule>
  </conditionalFormatting>
  <printOptions/>
  <pageMargins left="0.25" right="0.25" top="0.75" bottom="0.75" header="0.3" footer="0.3"/>
  <pageSetup fitToHeight="0" fitToWidth="1" horizontalDpi="600" verticalDpi="600" orientation="landscape" paperSize="5" r:id="rId1"/>
  <headerFooter alignWithMargins="0">
    <oddHeader>&amp;LENVIRONMENTAL RATE SHEET&amp;C&amp;P OF &amp;N&amp;RSTATE OF FLORIDA STANDBY SERVICES CONTRACT</oddHeader>
  </headerFooter>
</worksheet>
</file>

<file path=xl/worksheets/sheet19.xml><?xml version="1.0" encoding="utf-8"?>
<worksheet xmlns="http://schemas.openxmlformats.org/spreadsheetml/2006/main" xmlns:r="http://schemas.openxmlformats.org/officeDocument/2006/relationships">
  <sheetPr codeName="Sheet15">
    <tabColor indexed="34"/>
    <pageSetUpPr fitToPage="1"/>
  </sheetPr>
  <dimension ref="A1:P45"/>
  <sheetViews>
    <sheetView showGridLines="0" view="pageBreakPreview" zoomScaleSheetLayoutView="100" zoomScalePageLayoutView="0" workbookViewId="0" topLeftCell="A1">
      <selection activeCell="D9" sqref="D9"/>
    </sheetView>
  </sheetViews>
  <sheetFormatPr defaultColWidth="9.140625" defaultRowHeight="12.75"/>
  <cols>
    <col min="1" max="1" width="8.57421875" style="202" bestFit="1" customWidth="1"/>
    <col min="2" max="2" width="12.421875" style="202" bestFit="1" customWidth="1"/>
    <col min="3" max="3" width="68.8515625" style="202" customWidth="1"/>
    <col min="4" max="4" width="14.7109375" style="202" customWidth="1"/>
    <col min="5" max="5" width="4.57421875" style="202" bestFit="1" customWidth="1"/>
    <col min="6" max="6" width="14.7109375" style="202" customWidth="1"/>
    <col min="7" max="7" width="14.8515625" style="202" bestFit="1" customWidth="1"/>
    <col min="8" max="8" width="50.7109375" style="202" customWidth="1"/>
    <col min="9" max="16" width="9.140625" style="202" hidden="1" customWidth="1"/>
    <col min="17" max="16384" width="9.140625" style="202" customWidth="1"/>
  </cols>
  <sheetData>
    <row r="1" spans="1:8" s="78" customFormat="1" ht="16.5" thickBot="1">
      <c r="A1" s="583" t="str">
        <f>INSTRUCTIONS!C2&amp;" - "&amp;INSTRUCTIONS!H3</f>
        <v>ATTACHMENT B PRICE PROPOSAL - Initial Contract Period (Years 4-6)</v>
      </c>
      <c r="B1" s="584"/>
      <c r="C1" s="584"/>
      <c r="D1" s="584"/>
      <c r="E1" s="584"/>
      <c r="F1" s="584"/>
      <c r="G1" s="584"/>
      <c r="H1" s="585"/>
    </row>
    <row r="2" spans="1:8" s="78" customFormat="1" ht="15">
      <c r="A2" s="581" t="s">
        <v>1623</v>
      </c>
      <c r="B2" s="488"/>
      <c r="C2" s="489"/>
      <c r="D2" s="533" t="str">
        <f>INSTRUCTIONS!C3</f>
        <v>CONTRACTOR NAME:</v>
      </c>
      <c r="E2" s="534"/>
      <c r="F2" s="534"/>
      <c r="G2" s="480" t="str">
        <f>IF(ISBLANK(INSTRUCTIONS!F3),"Please update the INSTRUCTIONS tab.",INSTRUCTIONS!F3)</f>
        <v>Please update the INSTRUCTIONS tab.</v>
      </c>
      <c r="H2" s="481"/>
    </row>
    <row r="3" spans="1:8" s="78" customFormat="1" ht="15">
      <c r="A3" s="581"/>
      <c r="B3" s="488"/>
      <c r="C3" s="489"/>
      <c r="D3" s="535" t="str">
        <f>INSTRUCTIONS!C4</f>
        <v>PRINCIPAL POC: </v>
      </c>
      <c r="E3" s="536"/>
      <c r="F3" s="536"/>
      <c r="G3" s="539" t="str">
        <f>IF(ISBLANK(INSTRUCTIONS!F4),"Please update the INSTRUCTIONS tab.",INSTRUCTIONS!F4)</f>
        <v>Please update the INSTRUCTIONS tab.</v>
      </c>
      <c r="H3" s="540"/>
    </row>
    <row r="4" spans="1:8" s="78" customFormat="1" ht="15.75" thickBot="1">
      <c r="A4" s="582"/>
      <c r="B4" s="490"/>
      <c r="C4" s="491"/>
      <c r="D4" s="586" t="str">
        <f>INSTRUCTIONS!C6</f>
        <v>REVISION DATE:</v>
      </c>
      <c r="E4" s="587"/>
      <c r="F4" s="587"/>
      <c r="G4" s="576" t="str">
        <f>IF(ISBLANK(INSTRUCTIONS!F6),"Please update the INSTRUCTIONS tab.",INSTRUCTIONS!F6)</f>
        <v>Please update the INSTRUCTIONS tab.</v>
      </c>
      <c r="H4" s="577"/>
    </row>
    <row r="5" spans="1:8" s="78" customFormat="1" ht="12.75">
      <c r="A5" s="578" t="s">
        <v>1624</v>
      </c>
      <c r="B5" s="579"/>
      <c r="C5" s="579"/>
      <c r="D5" s="579"/>
      <c r="E5" s="579"/>
      <c r="F5" s="579"/>
      <c r="G5" s="579"/>
      <c r="H5" s="580"/>
    </row>
    <row r="6" spans="1:8" s="78" customFormat="1" ht="12.75">
      <c r="A6" s="510" t="s">
        <v>1521</v>
      </c>
      <c r="B6" s="511"/>
      <c r="C6" s="511"/>
      <c r="D6" s="511"/>
      <c r="E6" s="511"/>
      <c r="F6" s="511"/>
      <c r="G6" s="511"/>
      <c r="H6" s="512"/>
    </row>
    <row r="7" spans="1:8" s="78" customFormat="1" ht="13.5" thickBot="1">
      <c r="A7" s="513" t="s">
        <v>198</v>
      </c>
      <c r="B7" s="514"/>
      <c r="C7" s="514"/>
      <c r="D7" s="514"/>
      <c r="E7" s="514"/>
      <c r="F7" s="514"/>
      <c r="G7" s="514"/>
      <c r="H7" s="515"/>
    </row>
    <row r="8" spans="1:8" s="220" customFormat="1" ht="13.5" thickBot="1">
      <c r="A8" s="228" t="s">
        <v>209</v>
      </c>
      <c r="B8" s="229" t="s">
        <v>25</v>
      </c>
      <c r="C8" s="229" t="s">
        <v>26</v>
      </c>
      <c r="D8" s="229" t="s">
        <v>1319</v>
      </c>
      <c r="E8" s="229" t="s">
        <v>28</v>
      </c>
      <c r="F8" s="229" t="s">
        <v>210</v>
      </c>
      <c r="G8" s="229" t="s">
        <v>1318</v>
      </c>
      <c r="H8" s="230" t="s">
        <v>30</v>
      </c>
    </row>
    <row r="9" spans="1:16" s="220" customFormat="1" ht="12.75">
      <c r="A9" s="267">
        <v>1</v>
      </c>
      <c r="B9" s="338"/>
      <c r="C9" s="339" t="s">
        <v>1201</v>
      </c>
      <c r="D9" s="207"/>
      <c r="E9" s="34" t="s">
        <v>32</v>
      </c>
      <c r="F9" s="34">
        <f aca="true" t="shared" si="0" ref="F9:F33">A9*D9</f>
        <v>0</v>
      </c>
      <c r="G9" s="207"/>
      <c r="H9" s="189"/>
      <c r="K9" s="220">
        <f aca="true" t="shared" si="1" ref="K9:K16">IF(ISBLANK(D9),0,IF(F9=0,0,1))</f>
        <v>0</v>
      </c>
      <c r="L9" s="220">
        <f aca="true" t="shared" si="2" ref="L9:L16">IF(ISBLANK(G9),0,IF(G9=0,0,1))</f>
        <v>0</v>
      </c>
      <c r="O9" s="388">
        <f aca="true" t="shared" si="3" ref="O9:P16">F9</f>
        <v>0</v>
      </c>
      <c r="P9" s="388">
        <f t="shared" si="3"/>
        <v>0</v>
      </c>
    </row>
    <row r="10" spans="1:16" s="220" customFormat="1" ht="12.75">
      <c r="A10" s="267">
        <v>1</v>
      </c>
      <c r="B10" s="338"/>
      <c r="C10" s="339" t="s">
        <v>1202</v>
      </c>
      <c r="D10" s="207"/>
      <c r="E10" s="34" t="s">
        <v>32</v>
      </c>
      <c r="F10" s="34">
        <f t="shared" si="0"/>
        <v>0</v>
      </c>
      <c r="G10" s="207"/>
      <c r="H10" s="189"/>
      <c r="K10" s="220">
        <f t="shared" si="1"/>
        <v>0</v>
      </c>
      <c r="L10" s="220">
        <f t="shared" si="2"/>
        <v>0</v>
      </c>
      <c r="O10" s="388">
        <f t="shared" si="3"/>
        <v>0</v>
      </c>
      <c r="P10" s="388">
        <f t="shared" si="3"/>
        <v>0</v>
      </c>
    </row>
    <row r="11" spans="1:16" s="220" customFormat="1" ht="12.75">
      <c r="A11" s="267">
        <v>1</v>
      </c>
      <c r="B11" s="338"/>
      <c r="C11" s="339" t="s">
        <v>1203</v>
      </c>
      <c r="D11" s="207"/>
      <c r="E11" s="34" t="s">
        <v>32</v>
      </c>
      <c r="F11" s="34">
        <f t="shared" si="0"/>
        <v>0</v>
      </c>
      <c r="G11" s="207"/>
      <c r="H11" s="189"/>
      <c r="K11" s="220">
        <f t="shared" si="1"/>
        <v>0</v>
      </c>
      <c r="L11" s="220">
        <f t="shared" si="2"/>
        <v>0</v>
      </c>
      <c r="O11" s="388">
        <f t="shared" si="3"/>
        <v>0</v>
      </c>
      <c r="P11" s="388">
        <f t="shared" si="3"/>
        <v>0</v>
      </c>
    </row>
    <row r="12" spans="1:16" s="220" customFormat="1" ht="12.75">
      <c r="A12" s="267">
        <v>1</v>
      </c>
      <c r="B12" s="338"/>
      <c r="C12" s="339" t="s">
        <v>1204</v>
      </c>
      <c r="D12" s="207"/>
      <c r="E12" s="34" t="s">
        <v>32</v>
      </c>
      <c r="F12" s="34">
        <f t="shared" si="0"/>
        <v>0</v>
      </c>
      <c r="G12" s="207"/>
      <c r="H12" s="189"/>
      <c r="K12" s="220">
        <f t="shared" si="1"/>
        <v>0</v>
      </c>
      <c r="L12" s="220">
        <f t="shared" si="2"/>
        <v>0</v>
      </c>
      <c r="O12" s="388">
        <f t="shared" si="3"/>
        <v>0</v>
      </c>
      <c r="P12" s="388">
        <f t="shared" si="3"/>
        <v>0</v>
      </c>
    </row>
    <row r="13" spans="1:16" s="220" customFormat="1" ht="12.75">
      <c r="A13" s="267">
        <v>1</v>
      </c>
      <c r="B13" s="338"/>
      <c r="C13" s="339" t="s">
        <v>1205</v>
      </c>
      <c r="D13" s="207"/>
      <c r="E13" s="34" t="s">
        <v>32</v>
      </c>
      <c r="F13" s="34">
        <f t="shared" si="0"/>
        <v>0</v>
      </c>
      <c r="G13" s="207"/>
      <c r="H13" s="189"/>
      <c r="K13" s="220">
        <f t="shared" si="1"/>
        <v>0</v>
      </c>
      <c r="L13" s="220">
        <f t="shared" si="2"/>
        <v>0</v>
      </c>
      <c r="O13" s="388">
        <f t="shared" si="3"/>
        <v>0</v>
      </c>
      <c r="P13" s="388">
        <f t="shared" si="3"/>
        <v>0</v>
      </c>
    </row>
    <row r="14" spans="1:16" s="220" customFormat="1" ht="12.75">
      <c r="A14" s="267">
        <v>1</v>
      </c>
      <c r="B14" s="338"/>
      <c r="C14" s="339" t="s">
        <v>1206</v>
      </c>
      <c r="D14" s="207"/>
      <c r="E14" s="34" t="s">
        <v>32</v>
      </c>
      <c r="F14" s="34">
        <f t="shared" si="0"/>
        <v>0</v>
      </c>
      <c r="G14" s="207"/>
      <c r="H14" s="189"/>
      <c r="K14" s="220">
        <f t="shared" si="1"/>
        <v>0</v>
      </c>
      <c r="L14" s="220">
        <f t="shared" si="2"/>
        <v>0</v>
      </c>
      <c r="O14" s="388">
        <f t="shared" si="3"/>
        <v>0</v>
      </c>
      <c r="P14" s="388">
        <f t="shared" si="3"/>
        <v>0</v>
      </c>
    </row>
    <row r="15" spans="1:16" s="220" customFormat="1" ht="12.75">
      <c r="A15" s="267">
        <v>1</v>
      </c>
      <c r="B15" s="338"/>
      <c r="C15" s="339" t="s">
        <v>1207</v>
      </c>
      <c r="D15" s="207"/>
      <c r="E15" s="34" t="s">
        <v>32</v>
      </c>
      <c r="F15" s="34">
        <f t="shared" si="0"/>
        <v>0</v>
      </c>
      <c r="G15" s="207"/>
      <c r="H15" s="189"/>
      <c r="K15" s="220">
        <f t="shared" si="1"/>
        <v>0</v>
      </c>
      <c r="L15" s="220">
        <f t="shared" si="2"/>
        <v>0</v>
      </c>
      <c r="O15" s="388">
        <f t="shared" si="3"/>
        <v>0</v>
      </c>
      <c r="P15" s="388">
        <f t="shared" si="3"/>
        <v>0</v>
      </c>
    </row>
    <row r="16" spans="1:16" s="220" customFormat="1" ht="12.75">
      <c r="A16" s="267">
        <v>1</v>
      </c>
      <c r="B16" s="338"/>
      <c r="C16" s="339" t="s">
        <v>1208</v>
      </c>
      <c r="D16" s="207"/>
      <c r="E16" s="34" t="s">
        <v>32</v>
      </c>
      <c r="F16" s="34">
        <f t="shared" si="0"/>
        <v>0</v>
      </c>
      <c r="G16" s="207"/>
      <c r="H16" s="189"/>
      <c r="K16" s="220">
        <f t="shared" si="1"/>
        <v>0</v>
      </c>
      <c r="L16" s="220">
        <f t="shared" si="2"/>
        <v>0</v>
      </c>
      <c r="O16" s="388">
        <f t="shared" si="3"/>
        <v>0</v>
      </c>
      <c r="P16" s="388">
        <f t="shared" si="3"/>
        <v>0</v>
      </c>
    </row>
    <row r="17" spans="1:14" s="220" customFormat="1" ht="12.75">
      <c r="A17" s="267">
        <v>1</v>
      </c>
      <c r="B17" s="338"/>
      <c r="C17" s="340" t="s">
        <v>1209</v>
      </c>
      <c r="D17" s="207"/>
      <c r="E17" s="34" t="s">
        <v>32</v>
      </c>
      <c r="F17" s="34">
        <f t="shared" si="0"/>
        <v>0</v>
      </c>
      <c r="G17" s="207"/>
      <c r="H17" s="189"/>
      <c r="I17" s="220">
        <f aca="true" t="shared" si="4" ref="I17:I26">IF(ISBLANK(D17),0,IF(F17=0,0,1))</f>
        <v>0</v>
      </c>
      <c r="J17" s="220">
        <f aca="true" t="shared" si="5" ref="J17:J26">IF(ISBLANK(G17),0,IF(G17=0,0,1))</f>
        <v>0</v>
      </c>
      <c r="M17" s="388">
        <f aca="true" t="shared" si="6" ref="M17:M26">F17</f>
        <v>0</v>
      </c>
      <c r="N17" s="388">
        <f aca="true" t="shared" si="7" ref="N17:N26">G17</f>
        <v>0</v>
      </c>
    </row>
    <row r="18" spans="1:14" s="220" customFormat="1" ht="12.75">
      <c r="A18" s="267">
        <v>1</v>
      </c>
      <c r="B18" s="338"/>
      <c r="C18" s="340" t="s">
        <v>1210</v>
      </c>
      <c r="D18" s="207"/>
      <c r="E18" s="34" t="s">
        <v>32</v>
      </c>
      <c r="F18" s="34">
        <f t="shared" si="0"/>
        <v>0</v>
      </c>
      <c r="G18" s="207"/>
      <c r="H18" s="189"/>
      <c r="I18" s="220">
        <f t="shared" si="4"/>
        <v>0</v>
      </c>
      <c r="J18" s="220">
        <f t="shared" si="5"/>
        <v>0</v>
      </c>
      <c r="M18" s="388">
        <f t="shared" si="6"/>
        <v>0</v>
      </c>
      <c r="N18" s="388">
        <f t="shared" si="7"/>
        <v>0</v>
      </c>
    </row>
    <row r="19" spans="1:14" s="220" customFormat="1" ht="12.75">
      <c r="A19" s="267">
        <v>1</v>
      </c>
      <c r="B19" s="338"/>
      <c r="C19" s="340" t="s">
        <v>1211</v>
      </c>
      <c r="D19" s="207"/>
      <c r="E19" s="34" t="s">
        <v>32</v>
      </c>
      <c r="F19" s="34">
        <f t="shared" si="0"/>
        <v>0</v>
      </c>
      <c r="G19" s="207"/>
      <c r="H19" s="189"/>
      <c r="I19" s="220">
        <f t="shared" si="4"/>
        <v>0</v>
      </c>
      <c r="J19" s="220">
        <f t="shared" si="5"/>
        <v>0</v>
      </c>
      <c r="M19" s="388">
        <f t="shared" si="6"/>
        <v>0</v>
      </c>
      <c r="N19" s="388">
        <f t="shared" si="7"/>
        <v>0</v>
      </c>
    </row>
    <row r="20" spans="1:14" s="220" customFormat="1" ht="12.75">
      <c r="A20" s="267">
        <v>1</v>
      </c>
      <c r="B20" s="338"/>
      <c r="C20" s="340" t="s">
        <v>1212</v>
      </c>
      <c r="D20" s="207"/>
      <c r="E20" s="34" t="s">
        <v>32</v>
      </c>
      <c r="F20" s="34">
        <f t="shared" si="0"/>
        <v>0</v>
      </c>
      <c r="G20" s="207"/>
      <c r="H20" s="189"/>
      <c r="I20" s="220">
        <f t="shared" si="4"/>
        <v>0</v>
      </c>
      <c r="J20" s="220">
        <f t="shared" si="5"/>
        <v>0</v>
      </c>
      <c r="M20" s="388">
        <f t="shared" si="6"/>
        <v>0</v>
      </c>
      <c r="N20" s="388">
        <f t="shared" si="7"/>
        <v>0</v>
      </c>
    </row>
    <row r="21" spans="1:14" s="220" customFormat="1" ht="12.75">
      <c r="A21" s="267">
        <v>1</v>
      </c>
      <c r="B21" s="338"/>
      <c r="C21" s="340" t="s">
        <v>1213</v>
      </c>
      <c r="D21" s="207"/>
      <c r="E21" s="34" t="s">
        <v>32</v>
      </c>
      <c r="F21" s="34">
        <f t="shared" si="0"/>
        <v>0</v>
      </c>
      <c r="G21" s="207"/>
      <c r="H21" s="189"/>
      <c r="I21" s="220">
        <f t="shared" si="4"/>
        <v>0</v>
      </c>
      <c r="J21" s="220">
        <f t="shared" si="5"/>
        <v>0</v>
      </c>
      <c r="M21" s="388">
        <f t="shared" si="6"/>
        <v>0</v>
      </c>
      <c r="N21" s="388">
        <f t="shared" si="7"/>
        <v>0</v>
      </c>
    </row>
    <row r="22" spans="1:14" s="220" customFormat="1" ht="12.75">
      <c r="A22" s="267">
        <v>1</v>
      </c>
      <c r="B22" s="338"/>
      <c r="C22" s="340" t="s">
        <v>1214</v>
      </c>
      <c r="D22" s="207"/>
      <c r="E22" s="34" t="s">
        <v>32</v>
      </c>
      <c r="F22" s="34">
        <f t="shared" si="0"/>
        <v>0</v>
      </c>
      <c r="G22" s="207"/>
      <c r="H22" s="189"/>
      <c r="I22" s="220">
        <f t="shared" si="4"/>
        <v>0</v>
      </c>
      <c r="J22" s="220">
        <f t="shared" si="5"/>
        <v>0</v>
      </c>
      <c r="M22" s="388">
        <f t="shared" si="6"/>
        <v>0</v>
      </c>
      <c r="N22" s="388">
        <f t="shared" si="7"/>
        <v>0</v>
      </c>
    </row>
    <row r="23" spans="1:14" s="220" customFormat="1" ht="12.75">
      <c r="A23" s="267">
        <v>1</v>
      </c>
      <c r="B23" s="338"/>
      <c r="C23" s="340" t="s">
        <v>1215</v>
      </c>
      <c r="D23" s="207"/>
      <c r="E23" s="34" t="s">
        <v>32</v>
      </c>
      <c r="F23" s="34">
        <f t="shared" si="0"/>
        <v>0</v>
      </c>
      <c r="G23" s="207"/>
      <c r="H23" s="189"/>
      <c r="I23" s="220">
        <f t="shared" si="4"/>
        <v>0</v>
      </c>
      <c r="J23" s="220">
        <f t="shared" si="5"/>
        <v>0</v>
      </c>
      <c r="M23" s="388">
        <f t="shared" si="6"/>
        <v>0</v>
      </c>
      <c r="N23" s="388">
        <f t="shared" si="7"/>
        <v>0</v>
      </c>
    </row>
    <row r="24" spans="1:14" s="220" customFormat="1" ht="12.75">
      <c r="A24" s="267">
        <v>1</v>
      </c>
      <c r="B24" s="338"/>
      <c r="C24" s="340" t="s">
        <v>1216</v>
      </c>
      <c r="D24" s="207"/>
      <c r="E24" s="34" t="s">
        <v>32</v>
      </c>
      <c r="F24" s="34">
        <f t="shared" si="0"/>
        <v>0</v>
      </c>
      <c r="G24" s="207"/>
      <c r="H24" s="189"/>
      <c r="I24" s="220">
        <f t="shared" si="4"/>
        <v>0</v>
      </c>
      <c r="J24" s="220">
        <f t="shared" si="5"/>
        <v>0</v>
      </c>
      <c r="M24" s="388">
        <f t="shared" si="6"/>
        <v>0</v>
      </c>
      <c r="N24" s="388">
        <f t="shared" si="7"/>
        <v>0</v>
      </c>
    </row>
    <row r="25" spans="1:14" s="220" customFormat="1" ht="12.75">
      <c r="A25" s="267">
        <v>1</v>
      </c>
      <c r="B25" s="338"/>
      <c r="C25" s="340" t="s">
        <v>1217</v>
      </c>
      <c r="D25" s="207"/>
      <c r="E25" s="34" t="s">
        <v>32</v>
      </c>
      <c r="F25" s="34">
        <f t="shared" si="0"/>
        <v>0</v>
      </c>
      <c r="G25" s="207"/>
      <c r="H25" s="189"/>
      <c r="I25" s="220">
        <f t="shared" si="4"/>
        <v>0</v>
      </c>
      <c r="J25" s="220">
        <f t="shared" si="5"/>
        <v>0</v>
      </c>
      <c r="M25" s="388">
        <f t="shared" si="6"/>
        <v>0</v>
      </c>
      <c r="N25" s="388">
        <f t="shared" si="7"/>
        <v>0</v>
      </c>
    </row>
    <row r="26" spans="1:14" s="220" customFormat="1" ht="12.75">
      <c r="A26" s="267">
        <v>1</v>
      </c>
      <c r="B26" s="338"/>
      <c r="C26" s="340" t="s">
        <v>1218</v>
      </c>
      <c r="D26" s="207"/>
      <c r="E26" s="34" t="s">
        <v>32</v>
      </c>
      <c r="F26" s="34">
        <f t="shared" si="0"/>
        <v>0</v>
      </c>
      <c r="G26" s="207"/>
      <c r="H26" s="189"/>
      <c r="I26" s="220">
        <f t="shared" si="4"/>
        <v>0</v>
      </c>
      <c r="J26" s="220">
        <f t="shared" si="5"/>
        <v>0</v>
      </c>
      <c r="M26" s="388">
        <f t="shared" si="6"/>
        <v>0</v>
      </c>
      <c r="N26" s="388">
        <f t="shared" si="7"/>
        <v>0</v>
      </c>
    </row>
    <row r="27" spans="1:16" s="220" customFormat="1" ht="12.75">
      <c r="A27" s="267">
        <v>1</v>
      </c>
      <c r="B27" s="338"/>
      <c r="C27" s="339" t="s">
        <v>1219</v>
      </c>
      <c r="D27" s="207"/>
      <c r="E27" s="34" t="s">
        <v>32</v>
      </c>
      <c r="F27" s="34">
        <f t="shared" si="0"/>
        <v>0</v>
      </c>
      <c r="G27" s="207"/>
      <c r="H27" s="189"/>
      <c r="K27" s="220">
        <f aca="true" t="shared" si="8" ref="K27:K32">IF(ISBLANK(D27),0,IF(F27=0,0,1))</f>
        <v>0</v>
      </c>
      <c r="L27" s="220">
        <f aca="true" t="shared" si="9" ref="L27:L32">IF(ISBLANK(G27),0,IF(G27=0,0,1))</f>
        <v>0</v>
      </c>
      <c r="O27" s="388">
        <f aca="true" t="shared" si="10" ref="O27:P32">F27</f>
        <v>0</v>
      </c>
      <c r="P27" s="388">
        <f t="shared" si="10"/>
        <v>0</v>
      </c>
    </row>
    <row r="28" spans="1:16" s="220" customFormat="1" ht="12.75">
      <c r="A28" s="267">
        <v>1</v>
      </c>
      <c r="B28" s="338"/>
      <c r="C28" s="339" t="s">
        <v>1220</v>
      </c>
      <c r="D28" s="207"/>
      <c r="E28" s="34" t="s">
        <v>32</v>
      </c>
      <c r="F28" s="34">
        <f t="shared" si="0"/>
        <v>0</v>
      </c>
      <c r="G28" s="207"/>
      <c r="H28" s="189"/>
      <c r="K28" s="220">
        <f t="shared" si="8"/>
        <v>0</v>
      </c>
      <c r="L28" s="220">
        <f t="shared" si="9"/>
        <v>0</v>
      </c>
      <c r="O28" s="388">
        <f t="shared" si="10"/>
        <v>0</v>
      </c>
      <c r="P28" s="388">
        <f t="shared" si="10"/>
        <v>0</v>
      </c>
    </row>
    <row r="29" spans="1:16" s="220" customFormat="1" ht="12.75">
      <c r="A29" s="267">
        <v>1</v>
      </c>
      <c r="B29" s="338"/>
      <c r="C29" s="341" t="s">
        <v>1221</v>
      </c>
      <c r="D29" s="226"/>
      <c r="E29" s="34" t="s">
        <v>32</v>
      </c>
      <c r="F29" s="34">
        <f t="shared" si="0"/>
        <v>0</v>
      </c>
      <c r="G29" s="226"/>
      <c r="H29" s="189"/>
      <c r="K29" s="220">
        <f t="shared" si="8"/>
        <v>0</v>
      </c>
      <c r="L29" s="220">
        <f t="shared" si="9"/>
        <v>0</v>
      </c>
      <c r="O29" s="388">
        <f t="shared" si="10"/>
        <v>0</v>
      </c>
      <c r="P29" s="388">
        <f t="shared" si="10"/>
        <v>0</v>
      </c>
    </row>
    <row r="30" spans="1:16" s="220" customFormat="1" ht="12.75">
      <c r="A30" s="267">
        <v>1</v>
      </c>
      <c r="B30" s="338"/>
      <c r="C30" s="341" t="s">
        <v>1222</v>
      </c>
      <c r="D30" s="226"/>
      <c r="E30" s="34" t="s">
        <v>32</v>
      </c>
      <c r="F30" s="34">
        <f t="shared" si="0"/>
        <v>0</v>
      </c>
      <c r="G30" s="226"/>
      <c r="H30" s="189"/>
      <c r="K30" s="220">
        <f t="shared" si="8"/>
        <v>0</v>
      </c>
      <c r="L30" s="220">
        <f t="shared" si="9"/>
        <v>0</v>
      </c>
      <c r="O30" s="388">
        <f t="shared" si="10"/>
        <v>0</v>
      </c>
      <c r="P30" s="388">
        <f t="shared" si="10"/>
        <v>0</v>
      </c>
    </row>
    <row r="31" spans="1:16" s="220" customFormat="1" ht="12.75">
      <c r="A31" s="267">
        <v>1</v>
      </c>
      <c r="B31" s="338"/>
      <c r="C31" s="339" t="s">
        <v>110</v>
      </c>
      <c r="D31" s="207"/>
      <c r="E31" s="34" t="s">
        <v>32</v>
      </c>
      <c r="F31" s="34">
        <f t="shared" si="0"/>
        <v>0</v>
      </c>
      <c r="G31" s="207"/>
      <c r="H31" s="189"/>
      <c r="K31" s="220">
        <f t="shared" si="8"/>
        <v>0</v>
      </c>
      <c r="L31" s="220">
        <f t="shared" si="9"/>
        <v>0</v>
      </c>
      <c r="O31" s="388">
        <f t="shared" si="10"/>
        <v>0</v>
      </c>
      <c r="P31" s="388">
        <f t="shared" si="10"/>
        <v>0</v>
      </c>
    </row>
    <row r="32" spans="1:16" s="220" customFormat="1" ht="12.75">
      <c r="A32" s="267">
        <v>1</v>
      </c>
      <c r="B32" s="338"/>
      <c r="C32" s="339" t="s">
        <v>1223</v>
      </c>
      <c r="D32" s="207"/>
      <c r="E32" s="34" t="s">
        <v>32</v>
      </c>
      <c r="F32" s="34">
        <f t="shared" si="0"/>
        <v>0</v>
      </c>
      <c r="G32" s="207"/>
      <c r="H32" s="189"/>
      <c r="K32" s="220">
        <f t="shared" si="8"/>
        <v>0</v>
      </c>
      <c r="L32" s="220">
        <f t="shared" si="9"/>
        <v>0</v>
      </c>
      <c r="O32" s="388">
        <f t="shared" si="10"/>
        <v>0</v>
      </c>
      <c r="P32" s="388">
        <f t="shared" si="10"/>
        <v>0</v>
      </c>
    </row>
    <row r="33" spans="1:14" s="220" customFormat="1" ht="12.75">
      <c r="A33" s="267">
        <v>1</v>
      </c>
      <c r="B33" s="338"/>
      <c r="C33" s="340" t="s">
        <v>1224</v>
      </c>
      <c r="D33" s="207"/>
      <c r="E33" s="34" t="s">
        <v>32</v>
      </c>
      <c r="F33" s="34">
        <f t="shared" si="0"/>
        <v>0</v>
      </c>
      <c r="G33" s="207"/>
      <c r="H33" s="189"/>
      <c r="I33" s="220">
        <f>IF(ISBLANK(D33),0,IF(F33=0,0,1))</f>
        <v>0</v>
      </c>
      <c r="J33" s="220">
        <f>IF(ISBLANK(G33),0,IF(G33=0,0,1))</f>
        <v>0</v>
      </c>
      <c r="M33" s="388">
        <f>F33</f>
        <v>0</v>
      </c>
      <c r="N33" s="388">
        <f>G33</f>
        <v>0</v>
      </c>
    </row>
    <row r="34" spans="1:16" s="220" customFormat="1" ht="12.75">
      <c r="A34" s="267">
        <v>1</v>
      </c>
      <c r="B34" s="338"/>
      <c r="C34" s="339" t="s">
        <v>1225</v>
      </c>
      <c r="D34" s="207"/>
      <c r="E34" s="34" t="s">
        <v>115</v>
      </c>
      <c r="F34" s="34">
        <f aca="true" t="shared" si="11" ref="F34:F44">A34*D34</f>
        <v>0</v>
      </c>
      <c r="G34" s="207"/>
      <c r="H34" s="189"/>
      <c r="K34" s="220">
        <f>IF(ISBLANK(D34),0,IF(F34=0,0,1))</f>
        <v>0</v>
      </c>
      <c r="L34" s="220">
        <f>IF(ISBLANK(G34),0,IF(G34=0,0,1))</f>
        <v>0</v>
      </c>
      <c r="O34" s="388">
        <f aca="true" t="shared" si="12" ref="O34:P37">F34</f>
        <v>0</v>
      </c>
      <c r="P34" s="388">
        <f t="shared" si="12"/>
        <v>0</v>
      </c>
    </row>
    <row r="35" spans="1:16" s="220" customFormat="1" ht="12.75">
      <c r="A35" s="267">
        <v>1</v>
      </c>
      <c r="B35" s="338"/>
      <c r="C35" s="339" t="s">
        <v>1226</v>
      </c>
      <c r="D35" s="207"/>
      <c r="E35" s="34" t="s">
        <v>115</v>
      </c>
      <c r="F35" s="34">
        <f t="shared" si="11"/>
        <v>0</v>
      </c>
      <c r="G35" s="207"/>
      <c r="H35" s="189"/>
      <c r="K35" s="220">
        <f>IF(ISBLANK(D35),0,IF(F35=0,0,1))</f>
        <v>0</v>
      </c>
      <c r="L35" s="220">
        <f>IF(ISBLANK(G35),0,IF(G35=0,0,1))</f>
        <v>0</v>
      </c>
      <c r="O35" s="388">
        <f t="shared" si="12"/>
        <v>0</v>
      </c>
      <c r="P35" s="388">
        <f t="shared" si="12"/>
        <v>0</v>
      </c>
    </row>
    <row r="36" spans="1:16" s="220" customFormat="1" ht="12.75">
      <c r="A36" s="267">
        <v>1</v>
      </c>
      <c r="B36" s="338"/>
      <c r="C36" s="339" t="s">
        <v>1227</v>
      </c>
      <c r="D36" s="207"/>
      <c r="E36" s="34" t="s">
        <v>115</v>
      </c>
      <c r="F36" s="34">
        <f t="shared" si="11"/>
        <v>0</v>
      </c>
      <c r="G36" s="207"/>
      <c r="H36" s="189"/>
      <c r="K36" s="220">
        <f>IF(ISBLANK(D36),0,IF(F36=0,0,1))</f>
        <v>0</v>
      </c>
      <c r="L36" s="220">
        <f>IF(ISBLANK(G36),0,IF(G36=0,0,1))</f>
        <v>0</v>
      </c>
      <c r="O36" s="388">
        <f t="shared" si="12"/>
        <v>0</v>
      </c>
      <c r="P36" s="388">
        <f t="shared" si="12"/>
        <v>0</v>
      </c>
    </row>
    <row r="37" spans="1:16" s="220" customFormat="1" ht="12.75">
      <c r="A37" s="267">
        <v>1</v>
      </c>
      <c r="B37" s="338"/>
      <c r="C37" s="339" t="s">
        <v>161</v>
      </c>
      <c r="D37" s="207"/>
      <c r="E37" s="34" t="s">
        <v>32</v>
      </c>
      <c r="F37" s="34">
        <f t="shared" si="11"/>
        <v>0</v>
      </c>
      <c r="G37" s="207"/>
      <c r="H37" s="189"/>
      <c r="K37" s="220">
        <f>IF(ISBLANK(D37),0,IF(F37=0,0,1))</f>
        <v>0</v>
      </c>
      <c r="L37" s="220">
        <f>IF(ISBLANK(G37),0,IF(G37=0,0,1))</f>
        <v>0</v>
      </c>
      <c r="O37" s="388">
        <f t="shared" si="12"/>
        <v>0</v>
      </c>
      <c r="P37" s="388">
        <f t="shared" si="12"/>
        <v>0</v>
      </c>
    </row>
    <row r="38" spans="1:14" s="220" customFormat="1" ht="12.75" customHeight="1">
      <c r="A38" s="267">
        <v>1</v>
      </c>
      <c r="B38" s="338"/>
      <c r="C38" s="66" t="s">
        <v>162</v>
      </c>
      <c r="D38" s="226"/>
      <c r="E38" s="34" t="s">
        <v>32</v>
      </c>
      <c r="F38" s="34">
        <f t="shared" si="11"/>
        <v>0</v>
      </c>
      <c r="G38" s="226"/>
      <c r="H38" s="191"/>
      <c r="I38" s="220">
        <f>IF(ISBLANK(D38),0,IF(F38=0,0,1))</f>
        <v>0</v>
      </c>
      <c r="J38" s="220">
        <f>IF(ISBLANK(G38),0,IF(G38=0,0,1))</f>
        <v>0</v>
      </c>
      <c r="M38" s="388">
        <f>F38</f>
        <v>0</v>
      </c>
      <c r="N38" s="388">
        <f>G38</f>
        <v>0</v>
      </c>
    </row>
    <row r="39" spans="1:14" s="220" customFormat="1" ht="12.75" customHeight="1">
      <c r="A39" s="267">
        <v>1</v>
      </c>
      <c r="B39" s="338"/>
      <c r="C39" s="66" t="s">
        <v>1228</v>
      </c>
      <c r="D39" s="226"/>
      <c r="E39" s="34" t="s">
        <v>32</v>
      </c>
      <c r="F39" s="34">
        <f t="shared" si="11"/>
        <v>0</v>
      </c>
      <c r="G39" s="226"/>
      <c r="H39" s="191"/>
      <c r="I39" s="220">
        <f>IF(ISBLANK(D39),0,IF(F39=0,0,1))</f>
        <v>0</v>
      </c>
      <c r="J39" s="220">
        <f>IF(ISBLANK(G39),0,IF(G39=0,0,1))</f>
        <v>0</v>
      </c>
      <c r="M39" s="388">
        <f>F39</f>
        <v>0</v>
      </c>
      <c r="N39" s="388">
        <f>G39</f>
        <v>0</v>
      </c>
    </row>
    <row r="40" spans="1:16" s="220" customFormat="1" ht="12.75" customHeight="1">
      <c r="A40" s="267">
        <v>1</v>
      </c>
      <c r="B40" s="338"/>
      <c r="C40" s="341" t="s">
        <v>1229</v>
      </c>
      <c r="D40" s="226"/>
      <c r="E40" s="34" t="s">
        <v>32</v>
      </c>
      <c r="F40" s="34">
        <f t="shared" si="11"/>
        <v>0</v>
      </c>
      <c r="G40" s="226"/>
      <c r="H40" s="409"/>
      <c r="K40" s="220">
        <f>IF(ISBLANK(D40),0,IF(F40=0,0,1))</f>
        <v>0</v>
      </c>
      <c r="L40" s="220">
        <f>IF(ISBLANK(G40),0,IF(G40=0,0,1))</f>
        <v>0</v>
      </c>
      <c r="O40" s="388">
        <f>F40</f>
        <v>0</v>
      </c>
      <c r="P40" s="388">
        <f>G40</f>
        <v>0</v>
      </c>
    </row>
    <row r="41" spans="1:14" s="220" customFormat="1" ht="12.75">
      <c r="A41" s="267">
        <v>1</v>
      </c>
      <c r="B41" s="338"/>
      <c r="C41" s="340" t="s">
        <v>1230</v>
      </c>
      <c r="D41" s="207"/>
      <c r="E41" s="34" t="s">
        <v>32</v>
      </c>
      <c r="F41" s="34">
        <f t="shared" si="11"/>
        <v>0</v>
      </c>
      <c r="G41" s="207"/>
      <c r="H41" s="409"/>
      <c r="I41" s="220">
        <f>IF(ISBLANK(D41),0,IF(F41=0,0,1))</f>
        <v>0</v>
      </c>
      <c r="J41" s="220">
        <f>IF(ISBLANK(G41),0,IF(G41=0,0,1))</f>
        <v>0</v>
      </c>
      <c r="M41" s="388">
        <f>F41</f>
        <v>0</v>
      </c>
      <c r="N41" s="388">
        <f>G41</f>
        <v>0</v>
      </c>
    </row>
    <row r="42" spans="1:16" s="220" customFormat="1" ht="12.75">
      <c r="A42" s="267">
        <v>1</v>
      </c>
      <c r="B42" s="338"/>
      <c r="C42" s="342" t="s">
        <v>107</v>
      </c>
      <c r="D42" s="207"/>
      <c r="E42" s="34" t="s">
        <v>32</v>
      </c>
      <c r="F42" s="34">
        <f t="shared" si="11"/>
        <v>0</v>
      </c>
      <c r="G42" s="207"/>
      <c r="H42" s="189"/>
      <c r="K42" s="220">
        <f>IF(ISBLANK(D42),0,IF(F42=0,0,1))</f>
        <v>0</v>
      </c>
      <c r="L42" s="220">
        <f>IF(ISBLANK(G42),0,IF(G42=0,0,1))</f>
        <v>0</v>
      </c>
      <c r="O42" s="388">
        <f>F42</f>
        <v>0</v>
      </c>
      <c r="P42" s="388">
        <f>G42</f>
        <v>0</v>
      </c>
    </row>
    <row r="43" spans="1:14" s="220" customFormat="1" ht="12.75">
      <c r="A43" s="267">
        <v>1</v>
      </c>
      <c r="B43" s="338"/>
      <c r="C43" s="343" t="s">
        <v>108</v>
      </c>
      <c r="D43" s="207"/>
      <c r="E43" s="34" t="s">
        <v>32</v>
      </c>
      <c r="F43" s="34">
        <f t="shared" si="11"/>
        <v>0</v>
      </c>
      <c r="G43" s="207"/>
      <c r="H43" s="189"/>
      <c r="I43" s="220">
        <f>IF(ISBLANK(D43),0,IF(F43=0,0,1))</f>
        <v>0</v>
      </c>
      <c r="J43" s="220">
        <f>IF(ISBLANK(G43),0,IF(G43=0,0,1))</f>
        <v>0</v>
      </c>
      <c r="M43" s="388">
        <f>F43</f>
        <v>0</v>
      </c>
      <c r="N43" s="388">
        <f>G43</f>
        <v>0</v>
      </c>
    </row>
    <row r="44" spans="1:14" s="220" customFormat="1" ht="13.5" thickBot="1">
      <c r="A44" s="320">
        <v>1</v>
      </c>
      <c r="B44" s="344"/>
      <c r="C44" s="345" t="s">
        <v>109</v>
      </c>
      <c r="D44" s="408"/>
      <c r="E44" s="40" t="s">
        <v>32</v>
      </c>
      <c r="F44" s="40">
        <f t="shared" si="11"/>
        <v>0</v>
      </c>
      <c r="G44" s="408"/>
      <c r="H44" s="195"/>
      <c r="I44" s="220">
        <f>IF(ISBLANK(D44),0,IF(F44=0,0,1))</f>
        <v>0</v>
      </c>
      <c r="J44" s="220">
        <f>IF(ISBLANK(G44),0,IF(G44=0,0,1))</f>
        <v>0</v>
      </c>
      <c r="M44" s="388">
        <f>F44</f>
        <v>0</v>
      </c>
      <c r="N44" s="388">
        <f>G44</f>
        <v>0</v>
      </c>
    </row>
    <row r="45" spans="9:16" ht="12.75">
      <c r="I45" s="202">
        <f>SUM(I1:I44)</f>
        <v>0</v>
      </c>
      <c r="J45" s="202">
        <f aca="true" t="shared" si="13" ref="J45:P45">SUM(J1:J44)</f>
        <v>0</v>
      </c>
      <c r="K45" s="202">
        <f t="shared" si="13"/>
        <v>0</v>
      </c>
      <c r="L45" s="202">
        <f t="shared" si="13"/>
        <v>0</v>
      </c>
      <c r="M45" s="365">
        <f t="shared" si="13"/>
        <v>0</v>
      </c>
      <c r="N45" s="365">
        <f t="shared" si="13"/>
        <v>0</v>
      </c>
      <c r="O45" s="365">
        <f t="shared" si="13"/>
        <v>0</v>
      </c>
      <c r="P45" s="365">
        <f t="shared" si="13"/>
        <v>0</v>
      </c>
    </row>
  </sheetData>
  <sheetProtection password="A0E6" sheet="1" selectLockedCells="1"/>
  <mergeCells count="11">
    <mergeCell ref="D4:F4"/>
    <mergeCell ref="G4:H4"/>
    <mergeCell ref="A6:H6"/>
    <mergeCell ref="A7:H7"/>
    <mergeCell ref="A5:H5"/>
    <mergeCell ref="A2:C4"/>
    <mergeCell ref="A1:H1"/>
    <mergeCell ref="D2:F2"/>
    <mergeCell ref="G2:H2"/>
    <mergeCell ref="D3:F3"/>
    <mergeCell ref="G3:H3"/>
  </mergeCells>
  <conditionalFormatting sqref="D9:D44">
    <cfRule type="expression" priority="2" dxfId="0" stopIfTrue="1">
      <formula>NOT(ISBLANK(K9))</formula>
    </cfRule>
  </conditionalFormatting>
  <conditionalFormatting sqref="G9:G44">
    <cfRule type="expression" priority="1" dxfId="0" stopIfTrue="1">
      <formula>NOT(ISBLANK(L9))</formula>
    </cfRule>
  </conditionalFormatting>
  <printOptions/>
  <pageMargins left="0.25" right="0.25" top="0.75" bottom="0.75" header="0.3" footer="0.3"/>
  <pageSetup fitToHeight="1" fitToWidth="1" horizontalDpi="600" verticalDpi="600" orientation="landscape" paperSize="5" scale="90" r:id="rId1"/>
  <headerFooter alignWithMargins="0">
    <oddHeader>&amp;LTEMPORARY STRUCTURES - INDIVIDUAL&amp;C&amp;P OF &amp;N&amp;RSTATE OF FLORIDA STANDBY SERVICES CONTRACT</oddHeader>
  </headerFooter>
</worksheet>
</file>

<file path=xl/worksheets/sheet2.xml><?xml version="1.0" encoding="utf-8"?>
<worksheet xmlns="http://schemas.openxmlformats.org/spreadsheetml/2006/main" xmlns:r="http://schemas.openxmlformats.org/officeDocument/2006/relationships">
  <dimension ref="A1:G22"/>
  <sheetViews>
    <sheetView zoomScalePageLayoutView="0" workbookViewId="0" topLeftCell="A1">
      <selection activeCell="A1" sqref="A1:D1"/>
    </sheetView>
  </sheetViews>
  <sheetFormatPr defaultColWidth="9.140625" defaultRowHeight="12.75"/>
  <cols>
    <col min="5" max="7" width="26.7109375" style="0" customWidth="1"/>
  </cols>
  <sheetData>
    <row r="1" spans="1:7" ht="25.5">
      <c r="A1" s="463" t="s">
        <v>1632</v>
      </c>
      <c r="B1" s="463"/>
      <c r="C1" s="463"/>
      <c r="D1" s="463"/>
      <c r="E1" s="47" t="s">
        <v>1633</v>
      </c>
      <c r="F1" s="47" t="s">
        <v>1634</v>
      </c>
      <c r="G1" s="47" t="s">
        <v>1635</v>
      </c>
    </row>
    <row r="2" spans="1:7" ht="12.75">
      <c r="A2" s="462" t="s">
        <v>6</v>
      </c>
      <c r="B2" s="431"/>
      <c r="C2" s="431"/>
      <c r="D2" s="431"/>
      <c r="E2" s="389" t="str">
        <f>IF('TYPE I RESPONSE PACKAGE'!H118=70,'TYPE I RESPONSE PACKAGE'!F117,"PRICE SHEET INCOMPLETE")</f>
        <v>PRICE SHEET INCOMPLETE</v>
      </c>
      <c r="F2" s="390" t="s">
        <v>1323</v>
      </c>
      <c r="G2" s="391" t="s">
        <v>1323</v>
      </c>
    </row>
    <row r="3" spans="1:7" ht="12.75">
      <c r="A3" s="462" t="s">
        <v>7</v>
      </c>
      <c r="B3" s="431"/>
      <c r="C3" s="431"/>
      <c r="D3" s="431"/>
      <c r="E3" s="389" t="str">
        <f>IF('TYPE II RESPONSE PACKAGE'!H109=65,'TYPE II RESPONSE PACKAGE'!F108,"PRICE SHEET INCOMPLETE")</f>
        <v>PRICE SHEET INCOMPLETE</v>
      </c>
      <c r="F3" s="390" t="s">
        <v>1323</v>
      </c>
      <c r="G3" s="391" t="s">
        <v>1323</v>
      </c>
    </row>
    <row r="4" spans="1:7" ht="12.75">
      <c r="A4" s="462" t="s">
        <v>9</v>
      </c>
      <c r="B4" s="431"/>
      <c r="C4" s="431"/>
      <c r="D4" s="431"/>
      <c r="E4" s="389" t="str">
        <f>IF('TYPE III RESPONSE PACKAGE'!H109=65,'TYPE III RESPONSE PACKAGE'!F108,"PRICE SHEET INCOMPLETE")</f>
        <v>PRICE SHEET INCOMPLETE</v>
      </c>
      <c r="F4" s="390" t="s">
        <v>1323</v>
      </c>
      <c r="G4" s="391" t="s">
        <v>1323</v>
      </c>
    </row>
    <row r="5" spans="1:7" ht="12.75">
      <c r="A5" s="462" t="s">
        <v>1392</v>
      </c>
      <c r="B5" s="462"/>
      <c r="C5" s="462"/>
      <c r="D5" s="462"/>
      <c r="E5" s="389" t="str">
        <f>IF('RESPONDER BASE CAMPS'!H19=5,'RESPONDER BASE CAMPS'!F19,"PRICE SHEET INCOMPLETE")</f>
        <v>PRICE SHEET INCOMPLETE</v>
      </c>
      <c r="F5" s="390" t="s">
        <v>1323</v>
      </c>
      <c r="G5" s="391" t="s">
        <v>1323</v>
      </c>
    </row>
    <row r="6" spans="1:7" ht="12.75">
      <c r="A6" s="462" t="s">
        <v>1391</v>
      </c>
      <c r="B6" s="462"/>
      <c r="C6" s="462"/>
      <c r="D6" s="462"/>
      <c r="E6" s="389" t="str">
        <f>IF('EMERGENCY SHELTER COMPLEXES'!H15=3,'EMERGENCY SHELTER COMPLEXES'!F15,"PRICE SHEET INCOMPLETE")</f>
        <v>PRICE SHEET INCOMPLETE</v>
      </c>
      <c r="F6" s="390" t="s">
        <v>1323</v>
      </c>
      <c r="G6" s="391" t="s">
        <v>1323</v>
      </c>
    </row>
    <row r="7" spans="1:7" ht="12.75">
      <c r="A7" s="462" t="s">
        <v>1293</v>
      </c>
      <c r="B7" s="462"/>
      <c r="C7" s="462"/>
      <c r="D7" s="462"/>
      <c r="E7" s="389" t="str">
        <f>IF(SANPACS!H27=5,SANPACS!F27,"PRICE SHEET INCOMPLETE")</f>
        <v>PRICE SHEET INCOMPLETE</v>
      </c>
      <c r="F7" s="390" t="s">
        <v>1323</v>
      </c>
      <c r="G7" s="391" t="s">
        <v>1323</v>
      </c>
    </row>
    <row r="8" spans="1:7" ht="12.75">
      <c r="A8" s="462" t="s">
        <v>1294</v>
      </c>
      <c r="B8" s="462"/>
      <c r="C8" s="462"/>
      <c r="D8" s="462"/>
      <c r="E8" s="390" t="s">
        <v>1323</v>
      </c>
      <c r="F8" s="389" t="str">
        <f>IF('MOBILE MEDICAL UNITS'!H25=0,"NO QUOTES",'MOBILE MEDICAL UNITS'!F25/'MOBILE MEDICAL UNITS'!H25)</f>
        <v>NO QUOTES</v>
      </c>
      <c r="G8" s="392" t="str">
        <f>IF('MOBILE MEDICAL UNITS'!H25=0,"NO QUOTES",'MOBILE MEDICAL UNITS'!H25)</f>
        <v>NO QUOTES</v>
      </c>
    </row>
    <row r="9" spans="1:7" ht="12.75">
      <c r="A9" s="462" t="s">
        <v>10</v>
      </c>
      <c r="B9" s="431"/>
      <c r="C9" s="431"/>
      <c r="D9" s="431"/>
      <c r="E9" s="390" t="s">
        <v>1323</v>
      </c>
      <c r="F9" s="389" t="str">
        <f>IF('TYPED SUPPORT PACKAGES'!H74=0,"NO QUOTES",'TYPED SUPPORT PACKAGES'!F74/'TYPED SUPPORT PACKAGES'!H74)</f>
        <v>NO QUOTES</v>
      </c>
      <c r="G9" s="392" t="str">
        <f>IF('TYPED SUPPORT PACKAGES'!H74=0,"NO QUOTES",'TYPED SUPPORT PACKAGES'!H74)</f>
        <v>NO QUOTES</v>
      </c>
    </row>
    <row r="10" spans="1:7" ht="12.75">
      <c r="A10" s="462" t="s">
        <v>11</v>
      </c>
      <c r="B10" s="431"/>
      <c r="C10" s="431"/>
      <c r="D10" s="431"/>
      <c r="E10" s="389" t="str">
        <f>IF('Prime Power - Individual'!K87+'Prime Power - Individual'!L87=46,'Prime Power - Individual'!O87+'Prime Power - Individual'!P87,"PRICE SHEET INCOMPLETE")</f>
        <v>PRICE SHEET INCOMPLETE</v>
      </c>
      <c r="F10" s="389" t="str">
        <f>IF('Prime Power - Individual'!I87+'Prime Power - Individual'!J87=0,"NO QUOTES",('Prime Power - Individual'!M87+'Prime Power - Individual'!N87)/('Prime Power - Individual'!I87+'Prime Power - Individual'!J87))</f>
        <v>NO QUOTES</v>
      </c>
      <c r="G10" s="392" t="str">
        <f>IF('Prime Power - Individual'!I87+'Prime Power - Individual'!J87=0,"NO QUOTES",'Prime Power - Individual'!I87+'Prime Power - Individual'!J87)</f>
        <v>NO QUOTES</v>
      </c>
    </row>
    <row r="11" spans="1:7" ht="12.75">
      <c r="A11" s="462" t="s">
        <v>13</v>
      </c>
      <c r="B11" s="431"/>
      <c r="C11" s="431"/>
      <c r="D11" s="431"/>
      <c r="E11" s="389" t="str">
        <f>IF('Pumps - Individual'!I53=13,'Pumps - Individual'!K53,"PRICE SHEET INCOMPLETE")</f>
        <v>PRICE SHEET INCOMPLETE</v>
      </c>
      <c r="F11" s="389" t="str">
        <f>IF('Pumps - Individual'!H53=0,"NO QUOTES",'Pumps - Individual'!J53/'Pumps - Individual'!H53)</f>
        <v>NO QUOTES</v>
      </c>
      <c r="G11" s="392" t="str">
        <f>IF('Pumps - Individual'!H53=0,"NO QUOTES",'Pumps - Individual'!H53)</f>
        <v>NO QUOTES</v>
      </c>
    </row>
    <row r="12" spans="1:7" ht="12.75">
      <c r="A12" s="462" t="s">
        <v>14</v>
      </c>
      <c r="B12" s="431"/>
      <c r="C12" s="431"/>
      <c r="D12" s="431"/>
      <c r="E12" s="389" t="str">
        <f>IF('MHE - Individual'!I37=7,'MHE - Individual'!K37,"PRICE SHEET INCOMPLETE")</f>
        <v>PRICE SHEET INCOMPLETE</v>
      </c>
      <c r="F12" s="389" t="str">
        <f>IF('MHE - Individual'!H37=0,"NO QUOTES",'MHE - Individual'!J37/'MHE - Individual'!H37)</f>
        <v>NO QUOTES</v>
      </c>
      <c r="G12" s="392" t="str">
        <f>IF('MHE - Individual'!H37=0,"NO QUOTES",'MHE - Individual'!H37)</f>
        <v>NO QUOTES</v>
      </c>
    </row>
    <row r="13" spans="1:7" ht="12.75">
      <c r="A13" s="462" t="s">
        <v>15</v>
      </c>
      <c r="B13" s="431"/>
      <c r="C13" s="431"/>
      <c r="D13" s="431"/>
      <c r="E13" s="389" t="str">
        <f>IF('Heavy Equipment'!I63=14,'Heavy Equipment'!K63,"PRICE SHEET INCOMPLETE")</f>
        <v>PRICE SHEET INCOMPLETE</v>
      </c>
      <c r="F13" s="389" t="str">
        <f>IF('Heavy Equipment'!H63=0,"NO QUOTES",'Heavy Equipment'!J63/'Heavy Equipment'!H63)</f>
        <v>NO QUOTES</v>
      </c>
      <c r="G13" s="392" t="str">
        <f>IF('Heavy Equipment'!H63=0,"NO QUOTES",'Heavy Equipment'!H63)</f>
        <v>NO QUOTES</v>
      </c>
    </row>
    <row r="14" spans="1:7" ht="12.75">
      <c r="A14" s="431" t="s">
        <v>16</v>
      </c>
      <c r="B14" s="431"/>
      <c r="C14" s="431"/>
      <c r="D14" s="431"/>
      <c r="E14" s="389" t="str">
        <f>IF(Personnel!H166=119,Personnel!J166,"PRICE SHEET INCOMPLETE")</f>
        <v>PRICE SHEET INCOMPLETE</v>
      </c>
      <c r="F14" s="389" t="str">
        <f>IF(Personnel!I166=0,"NO QUOTES",Personnel!K166/Personnel!I166)</f>
        <v>NO QUOTES</v>
      </c>
      <c r="G14" s="392" t="str">
        <f>IF(Personnel!I166=0,"NO QUOTES",Personnel!I166)</f>
        <v>NO QUOTES</v>
      </c>
    </row>
    <row r="15" spans="1:7" ht="12.75">
      <c r="A15" s="462" t="s">
        <v>17</v>
      </c>
      <c r="B15" s="431"/>
      <c r="C15" s="431"/>
      <c r="D15" s="431"/>
      <c r="E15" s="389" t="str">
        <f>IF('Supplies Mass Care'!F708=18,'Supplies Mass Care'!H708,"PRICE SHEET INCOMPLETE")</f>
        <v>PRICE SHEET INCOMPLETE</v>
      </c>
      <c r="F15" s="389" t="str">
        <f>IF('Supplies Mass Care'!G708=0,"NO QUOTES",'Supplies Mass Care'!I708/'Supplies Mass Care'!G708)</f>
        <v>NO QUOTES</v>
      </c>
      <c r="G15" s="392" t="str">
        <f>IF('Supplies Mass Care'!G708=0,"NO QUOTES",'Supplies Mass Care'!G708)</f>
        <v>NO QUOTES</v>
      </c>
    </row>
    <row r="16" spans="1:7" ht="12.75">
      <c r="A16" s="462" t="s">
        <v>18</v>
      </c>
      <c r="B16" s="431"/>
      <c r="C16" s="431"/>
      <c r="D16" s="431"/>
      <c r="E16" s="389" t="str">
        <f>IF('Vehicles &amp; Transportation'!I71=18,'Vehicles &amp; Transportation'!K71,"PRICE SHEET INCOMPLETE")</f>
        <v>PRICE SHEET INCOMPLETE</v>
      </c>
      <c r="F16" s="389" t="str">
        <f>IF('Vehicles &amp; Transportation'!H71=0,"NO QUOTES",'Vehicles &amp; Transportation'!J71/'Vehicles &amp; Transportation'!H71)</f>
        <v>NO QUOTES</v>
      </c>
      <c r="G16" s="392" t="str">
        <f>IF('Vehicles &amp; Transportation'!H71=0,"NO QUOTES",'Vehicles &amp; Transportation'!H71)</f>
        <v>NO QUOTES</v>
      </c>
    </row>
    <row r="17" spans="1:7" ht="12.75">
      <c r="A17" s="462" t="s">
        <v>19</v>
      </c>
      <c r="B17" s="431"/>
      <c r="C17" s="431"/>
      <c r="D17" s="431"/>
      <c r="E17" s="389" t="str">
        <f>IF('Environmental Control'!I40=10,'Environmental Control'!K40,"PRICE SHEET INCOMPLETE")</f>
        <v>PRICE SHEET INCOMPLETE</v>
      </c>
      <c r="F17" s="389" t="str">
        <f>IF('Environmental Control'!H40=0,"NO QUOTES",'Environmental Control'!J40/'Environmental Control'!H40)</f>
        <v>NO QUOTES</v>
      </c>
      <c r="G17" s="392" t="str">
        <f>IF('Environmental Control'!H40=0,"NO QUOTES",'Environmental Control'!H40)</f>
        <v>NO QUOTES</v>
      </c>
    </row>
    <row r="18" spans="1:7" ht="12.75">
      <c r="A18" s="462" t="s">
        <v>20</v>
      </c>
      <c r="B18" s="431"/>
      <c r="C18" s="431"/>
      <c r="D18" s="431"/>
      <c r="E18" s="389" t="str">
        <f>IF('Temporary Structures - Indiv. '!K45+'Temporary Structures - Indiv. '!L45=40,'Temporary Structures - Indiv. '!O45+'Temporary Structures - Indiv. '!P45,"PRICE SHEET INCOMPLETE")</f>
        <v>PRICE SHEET INCOMPLETE</v>
      </c>
      <c r="F18" s="389" t="str">
        <f>IF('Temporary Structures - Indiv. '!I45+'Temporary Structures - Indiv. '!J45=0,"NO QUOTES",('Temporary Structures - Indiv. '!M45+'Temporary Structures - Indiv. '!N45)/('Temporary Structures - Indiv. '!I45+'Temporary Structures - Indiv. '!J45))</f>
        <v>NO QUOTES</v>
      </c>
      <c r="G18" s="392" t="str">
        <f>IF('Temporary Structures - Indiv. '!I45+'Temporary Structures - Indiv. '!J45=0,"NO QUOTES",'Temporary Structures - Indiv. '!I45+'Temporary Structures - Indiv. '!J45)</f>
        <v>NO QUOTES</v>
      </c>
    </row>
    <row r="19" spans="1:7" ht="12.75">
      <c r="A19" s="462" t="s">
        <v>21</v>
      </c>
      <c r="B19" s="431"/>
      <c r="C19" s="431"/>
      <c r="D19" s="431"/>
      <c r="E19" s="389" t="str">
        <f>IF('Support Equipment'!J28+'Support Equipment'!N28=10,'Support Equipment'!L28+'Support Equipment'!P28,"PRICE SHEET INCOMPLETE")</f>
        <v>PRICE SHEET INCOMPLETE</v>
      </c>
      <c r="F19" s="389" t="str">
        <f>IF('Support Equipment'!I28+'Support Equipment'!M28=0,"NO QUOTES",('Support Equipment'!K28+'Support Equipment'!O28)/('Support Equipment'!I28+'Support Equipment'!M28))</f>
        <v>NO QUOTES</v>
      </c>
      <c r="G19" s="392" t="str">
        <f>IF('Support Equipment'!I28+'Support Equipment'!M28=0,"NO QUOTES",'Support Equipment'!I28+'Support Equipment'!M28)</f>
        <v>NO QUOTES</v>
      </c>
    </row>
    <row r="20" spans="1:7" ht="12.75">
      <c r="A20" s="462" t="s">
        <v>22</v>
      </c>
      <c r="B20" s="462"/>
      <c r="C20" s="462"/>
      <c r="D20" s="462"/>
      <c r="E20" s="390" t="s">
        <v>1323</v>
      </c>
      <c r="F20" s="389" t="str">
        <f>IF(Tarps!H50=0,"NO QUOTES",Tarps!M50/Tarps!H50)</f>
        <v>NO QUOTES</v>
      </c>
      <c r="G20" s="392" t="str">
        <f>IF(Tarps!H50=0,"NO QUOTES",Tarps!H50)</f>
        <v>NO QUOTES</v>
      </c>
    </row>
    <row r="21" spans="1:7" ht="12.75">
      <c r="A21" s="462" t="s">
        <v>1385</v>
      </c>
      <c r="B21" s="462"/>
      <c r="C21" s="462"/>
      <c r="D21" s="462"/>
      <c r="E21" s="390" t="s">
        <v>1323</v>
      </c>
      <c r="F21" s="389" t="str">
        <f>IF('Shelf Stable Meals'!F12=0,"NO QUOTES",'Shelf Stable Meals'!G12/'Shelf Stable Meals'!F12)</f>
        <v>NO QUOTES</v>
      </c>
      <c r="G21" s="392" t="str">
        <f>IF('Shelf Stable Meals'!F12=0,"NO QUOTES",'Shelf Stable Meals'!F12)</f>
        <v>NO QUOTES</v>
      </c>
    </row>
    <row r="22" spans="1:7" ht="12.75">
      <c r="A22" s="462" t="s">
        <v>1518</v>
      </c>
      <c r="B22" s="462"/>
      <c r="C22" s="462"/>
      <c r="D22" s="462"/>
      <c r="E22" s="390" t="s">
        <v>1323</v>
      </c>
      <c r="F22" s="389" t="str">
        <f>IF(PPE!G75=0,"NO QUOTES",PPE!H75/PPE!G75)</f>
        <v>NO QUOTES</v>
      </c>
      <c r="G22" s="392" t="str">
        <f>IF(PPE!G75=0,"NO QUOTES",PPE!G75)</f>
        <v>NO QUOTES</v>
      </c>
    </row>
  </sheetData>
  <sheetProtection password="A0E6" sheet="1"/>
  <mergeCells count="22">
    <mergeCell ref="A20:D20"/>
    <mergeCell ref="A21:D21"/>
    <mergeCell ref="A22:D22"/>
    <mergeCell ref="A1:D1"/>
    <mergeCell ref="A14:D14"/>
    <mergeCell ref="A15:D15"/>
    <mergeCell ref="A16:D16"/>
    <mergeCell ref="A17:D17"/>
    <mergeCell ref="A18:D18"/>
    <mergeCell ref="A19:D19"/>
    <mergeCell ref="A8:D8"/>
    <mergeCell ref="A9:D9"/>
    <mergeCell ref="A10:D10"/>
    <mergeCell ref="A11:D11"/>
    <mergeCell ref="A12:D12"/>
    <mergeCell ref="A13:D13"/>
    <mergeCell ref="A2:D2"/>
    <mergeCell ref="A3:D3"/>
    <mergeCell ref="A4:D4"/>
    <mergeCell ref="A5:D5"/>
    <mergeCell ref="A6:D6"/>
    <mergeCell ref="A7:D7"/>
  </mergeCells>
  <hyperlinks>
    <hyperlink ref="A2:D2" location="'TYPE I RESPONSE PACKAGE'!A1" display="TYPE I RESPONSE PACKAGE"/>
    <hyperlink ref="A3:D3" location="'TYPE II RESPONSE PACKAGE'!A1" display="TYPE II RESPONSE PACKAGE"/>
    <hyperlink ref="A4:D4" location="'TYPE III RESPONSE PACKAGE'!A1" display="TYPE III RESPONSE PACKAGE"/>
    <hyperlink ref="A9:D9" location="'TYPED SUPPORT PACKAGES'!A1" display="TYPED SUPPORT PACKAGES"/>
    <hyperlink ref="A10:D10" location="'Prime Power - Individual'!A1" display="Prime Power - Individual"/>
    <hyperlink ref="A11:D11" location="'Pumps - Individual'!A1" display="Pumps - Individual"/>
    <hyperlink ref="A12:D12" location="'MHE - Individual'!A1" display="MHE - Individual"/>
    <hyperlink ref="A13:D13" location="'Heavy Equipment'!A1" display="Heavy Equipment"/>
    <hyperlink ref="A14:D14" location="Personnel!A1" display="Personnel"/>
    <hyperlink ref="A15:D15" location="'Supplies Mass Care'!A1" display="Supplies Mass Care"/>
    <hyperlink ref="A16:D16" location="'Vehicles &amp; Transportation'!A1" display="Vehicles &amp; Transportation"/>
    <hyperlink ref="A17:D17" location="'Environmental Control'!A1" display="Environmental Control"/>
    <hyperlink ref="A18:D18" location="'Temporary Structures - Indiv. '!A1" display="Temporary Structures - Indiv."/>
    <hyperlink ref="A19:D19" location="'Support Equipment'!A1" display="Support Equipment"/>
    <hyperlink ref="A20:D20" location="Tarps!A1" display="Tarps"/>
    <hyperlink ref="A5:D5" location="'RESPONDER BASE CAMPS'!A1" display="RESPONDER BASE CAMPS"/>
    <hyperlink ref="A7:D7" location="SANPACS!A1" display="SANPACS"/>
    <hyperlink ref="A8:D8" location="'MOBILE MEDICAL UNITS'!A1" display="MOBILE MEDICAL UNITS"/>
    <hyperlink ref="A21:D21" location="'Shelf Stable Meals'!A1" display="Shelf Stable Meals"/>
    <hyperlink ref="A6:D6" location="'EMERGENCY SHELTER COMPLEXES'!A1" display="EMERGENCY SHELTER COMPLEXES"/>
    <hyperlink ref="A22:D22" location="PPE!A1" display="PPE"/>
  </hyperlinks>
  <printOptions/>
  <pageMargins left="0.7" right="0.7" top="0.75" bottom="0.75" header="0.3" footer="0.3"/>
  <pageSetup horizontalDpi="600" verticalDpi="600" orientation="landscape" paperSize="5" r:id="rId1"/>
</worksheet>
</file>

<file path=xl/worksheets/sheet20.xml><?xml version="1.0" encoding="utf-8"?>
<worksheet xmlns="http://schemas.openxmlformats.org/spreadsheetml/2006/main" xmlns:r="http://schemas.openxmlformats.org/officeDocument/2006/relationships">
  <sheetPr codeName="Sheet4">
    <tabColor indexed="46"/>
    <pageSetUpPr fitToPage="1"/>
  </sheetPr>
  <dimension ref="A1:P28"/>
  <sheetViews>
    <sheetView showGridLines="0" zoomScaleSheetLayoutView="100" zoomScalePageLayoutView="0" workbookViewId="0" topLeftCell="A1">
      <selection activeCell="D8" sqref="D8"/>
    </sheetView>
  </sheetViews>
  <sheetFormatPr defaultColWidth="9.140625" defaultRowHeight="12.75"/>
  <cols>
    <col min="1" max="1" width="8.57421875" style="202" bestFit="1" customWidth="1"/>
    <col min="2" max="2" width="12.421875" style="202" bestFit="1" customWidth="1"/>
    <col min="3" max="3" width="55.00390625" style="202" bestFit="1" customWidth="1"/>
    <col min="4" max="4" width="14.7109375" style="202" customWidth="1"/>
    <col min="5" max="5" width="4.57421875" style="202" bestFit="1" customWidth="1"/>
    <col min="6" max="6" width="14.7109375" style="202" customWidth="1"/>
    <col min="7" max="7" width="14.8515625" style="202" bestFit="1" customWidth="1"/>
    <col min="8" max="8" width="50.7109375" style="202" customWidth="1"/>
    <col min="9" max="15" width="9.140625" style="202" hidden="1" customWidth="1"/>
    <col min="16" max="16" width="0" style="202" hidden="1" customWidth="1"/>
    <col min="17" max="16384" width="9.140625" style="202" customWidth="1"/>
  </cols>
  <sheetData>
    <row r="1" spans="1:8" s="78" customFormat="1" ht="16.5" thickBot="1">
      <c r="A1" s="583" t="str">
        <f>INSTRUCTIONS!C2&amp;" - "&amp;INSTRUCTIONS!H3</f>
        <v>ATTACHMENT B PRICE PROPOSAL - Initial Contract Period (Years 4-6)</v>
      </c>
      <c r="B1" s="584"/>
      <c r="C1" s="584"/>
      <c r="D1" s="584"/>
      <c r="E1" s="584"/>
      <c r="F1" s="584"/>
      <c r="G1" s="584"/>
      <c r="H1" s="585"/>
    </row>
    <row r="2" spans="1:8" s="78" customFormat="1" ht="15">
      <c r="A2" s="581" t="s">
        <v>1231</v>
      </c>
      <c r="B2" s="488"/>
      <c r="C2" s="489"/>
      <c r="D2" s="533" t="str">
        <f>INSTRUCTIONS!C3</f>
        <v>CONTRACTOR NAME:</v>
      </c>
      <c r="E2" s="534"/>
      <c r="F2" s="534"/>
      <c r="G2" s="480" t="str">
        <f>IF(ISBLANK(INSTRUCTIONS!F3),"Please update the INSTRUCTIONS tab.",INSTRUCTIONS!F3)</f>
        <v>Please update the INSTRUCTIONS tab.</v>
      </c>
      <c r="H2" s="481"/>
    </row>
    <row r="3" spans="1:8" s="78" customFormat="1" ht="15">
      <c r="A3" s="581"/>
      <c r="B3" s="488"/>
      <c r="C3" s="489"/>
      <c r="D3" s="535" t="str">
        <f>INSTRUCTIONS!C4</f>
        <v>PRINCIPAL POC: </v>
      </c>
      <c r="E3" s="536"/>
      <c r="F3" s="536"/>
      <c r="G3" s="539" t="str">
        <f>IF(ISBLANK(INSTRUCTIONS!F4),"Please update the INSTRUCTIONS tab.",INSTRUCTIONS!F4)</f>
        <v>Please update the INSTRUCTIONS tab.</v>
      </c>
      <c r="H3" s="540"/>
    </row>
    <row r="4" spans="1:8" s="78" customFormat="1" ht="15.75" thickBot="1">
      <c r="A4" s="582"/>
      <c r="B4" s="490"/>
      <c r="C4" s="491"/>
      <c r="D4" s="537" t="str">
        <f>INSTRUCTIONS!C6</f>
        <v>REVISION DATE:</v>
      </c>
      <c r="E4" s="538"/>
      <c r="F4" s="538"/>
      <c r="G4" s="541" t="str">
        <f>IF(ISBLANK(INSTRUCTIONS!F6),"Please update the INSTRUCTIONS tab.",INSTRUCTIONS!F6)</f>
        <v>Please update the INSTRUCTIONS tab.</v>
      </c>
      <c r="H4" s="542"/>
    </row>
    <row r="5" spans="1:8" s="78" customFormat="1" ht="12.75">
      <c r="A5" s="530" t="s">
        <v>1521</v>
      </c>
      <c r="B5" s="531"/>
      <c r="C5" s="531"/>
      <c r="D5" s="531"/>
      <c r="E5" s="531"/>
      <c r="F5" s="531"/>
      <c r="G5" s="531"/>
      <c r="H5" s="532"/>
    </row>
    <row r="6" spans="1:8" s="78" customFormat="1" ht="13.5" thickBot="1">
      <c r="A6" s="513" t="s">
        <v>198</v>
      </c>
      <c r="B6" s="514"/>
      <c r="C6" s="514"/>
      <c r="D6" s="514"/>
      <c r="E6" s="514"/>
      <c r="F6" s="514"/>
      <c r="G6" s="514"/>
      <c r="H6" s="515"/>
    </row>
    <row r="7" spans="1:8" s="220" customFormat="1" ht="13.5" thickBot="1">
      <c r="A7" s="327" t="s">
        <v>209</v>
      </c>
      <c r="B7" s="328" t="s">
        <v>25</v>
      </c>
      <c r="C7" s="229" t="s">
        <v>26</v>
      </c>
      <c r="D7" s="229" t="s">
        <v>1319</v>
      </c>
      <c r="E7" s="229" t="s">
        <v>28</v>
      </c>
      <c r="F7" s="329" t="s">
        <v>210</v>
      </c>
      <c r="G7" s="229" t="s">
        <v>1318</v>
      </c>
      <c r="H7" s="327" t="s">
        <v>30</v>
      </c>
    </row>
    <row r="8" spans="1:16" s="220" customFormat="1" ht="12.75">
      <c r="A8" s="231">
        <v>1</v>
      </c>
      <c r="B8" s="330"/>
      <c r="C8" s="331" t="s">
        <v>112</v>
      </c>
      <c r="D8" s="207"/>
      <c r="E8" s="34" t="s">
        <v>32</v>
      </c>
      <c r="F8" s="34">
        <f>A8*D8</f>
        <v>0</v>
      </c>
      <c r="G8" s="207"/>
      <c r="H8" s="221"/>
      <c r="J8" s="1">
        <f>IF(ISBLANK(D8),0,IF(F8=0,0,1))</f>
        <v>0</v>
      </c>
      <c r="L8" s="396">
        <f>F8</f>
        <v>0</v>
      </c>
      <c r="N8" s="220">
        <f>IF(ISBLANK(G8),0,IF(G8=0,0,1))</f>
        <v>0</v>
      </c>
      <c r="P8" s="388">
        <f>G8</f>
        <v>0</v>
      </c>
    </row>
    <row r="9" spans="1:15" s="220" customFormat="1" ht="12.75">
      <c r="A9" s="231">
        <v>1</v>
      </c>
      <c r="B9" s="332"/>
      <c r="C9" s="333" t="s">
        <v>113</v>
      </c>
      <c r="D9" s="207"/>
      <c r="E9" s="334" t="s">
        <v>32</v>
      </c>
      <c r="F9" s="34">
        <f aca="true" t="shared" si="0" ref="F9:F27">A9*D9</f>
        <v>0</v>
      </c>
      <c r="G9" s="207"/>
      <c r="H9" s="189"/>
      <c r="I9" s="1">
        <f aca="true" t="shared" si="1" ref="I9:I27">IF(ISBLANK(D9),0,IF(F9=0,0,1))</f>
        <v>0</v>
      </c>
      <c r="K9" s="396">
        <f aca="true" t="shared" si="2" ref="K9:K27">F9</f>
        <v>0</v>
      </c>
      <c r="M9" s="220">
        <f aca="true" t="shared" si="3" ref="M9:M27">IF(ISBLANK(G9),0,IF(G9=0,0,1))</f>
        <v>0</v>
      </c>
      <c r="O9" s="388">
        <f aca="true" t="shared" si="4" ref="O9:O27">G9</f>
        <v>0</v>
      </c>
    </row>
    <row r="10" spans="1:15" s="220" customFormat="1" ht="12.75">
      <c r="A10" s="231">
        <v>1</v>
      </c>
      <c r="B10" s="335"/>
      <c r="C10" s="33" t="s">
        <v>1232</v>
      </c>
      <c r="D10" s="197"/>
      <c r="E10" s="34" t="s">
        <v>32</v>
      </c>
      <c r="F10" s="34">
        <f t="shared" si="0"/>
        <v>0</v>
      </c>
      <c r="G10" s="197"/>
      <c r="H10" s="224"/>
      <c r="I10" s="1">
        <f t="shared" si="1"/>
        <v>0</v>
      </c>
      <c r="K10" s="396">
        <f t="shared" si="2"/>
        <v>0</v>
      </c>
      <c r="M10" s="220">
        <f t="shared" si="3"/>
        <v>0</v>
      </c>
      <c r="O10" s="388">
        <f t="shared" si="4"/>
        <v>0</v>
      </c>
    </row>
    <row r="11" spans="1:16" s="220" customFormat="1" ht="12.75">
      <c r="A11" s="231">
        <v>1</v>
      </c>
      <c r="B11" s="332"/>
      <c r="C11" s="52" t="s">
        <v>114</v>
      </c>
      <c r="D11" s="226"/>
      <c r="E11" s="34" t="s">
        <v>32</v>
      </c>
      <c r="F11" s="34">
        <f t="shared" si="0"/>
        <v>0</v>
      </c>
      <c r="G11" s="226"/>
      <c r="H11" s="189"/>
      <c r="J11" s="1">
        <f>IF(ISBLANK(D11),0,IF(F11=0,0,1))</f>
        <v>0</v>
      </c>
      <c r="L11" s="396">
        <f>F11</f>
        <v>0</v>
      </c>
      <c r="N11" s="220">
        <f>IF(ISBLANK(G11),0,IF(G11=0,0,1))</f>
        <v>0</v>
      </c>
      <c r="P11" s="388">
        <f>G11</f>
        <v>0</v>
      </c>
    </row>
    <row r="12" spans="1:15" s="220" customFormat="1" ht="12.75">
      <c r="A12" s="231">
        <v>1</v>
      </c>
      <c r="B12" s="332"/>
      <c r="C12" s="54" t="s">
        <v>1233</v>
      </c>
      <c r="D12" s="226"/>
      <c r="E12" s="34" t="s">
        <v>32</v>
      </c>
      <c r="F12" s="34">
        <f t="shared" si="0"/>
        <v>0</v>
      </c>
      <c r="G12" s="226"/>
      <c r="H12" s="189"/>
      <c r="I12" s="1">
        <f t="shared" si="1"/>
        <v>0</v>
      </c>
      <c r="K12" s="396">
        <f t="shared" si="2"/>
        <v>0</v>
      </c>
      <c r="M12" s="220">
        <f t="shared" si="3"/>
        <v>0</v>
      </c>
      <c r="O12" s="388">
        <f t="shared" si="4"/>
        <v>0</v>
      </c>
    </row>
    <row r="13" spans="1:15" s="220" customFormat="1" ht="12.75">
      <c r="A13" s="231">
        <v>1</v>
      </c>
      <c r="B13" s="332"/>
      <c r="C13" s="54" t="s">
        <v>116</v>
      </c>
      <c r="D13" s="226"/>
      <c r="E13" s="34" t="s">
        <v>32</v>
      </c>
      <c r="F13" s="34">
        <f t="shared" si="0"/>
        <v>0</v>
      </c>
      <c r="G13" s="226"/>
      <c r="H13" s="189"/>
      <c r="I13" s="1">
        <f t="shared" si="1"/>
        <v>0</v>
      </c>
      <c r="K13" s="396">
        <f t="shared" si="2"/>
        <v>0</v>
      </c>
      <c r="M13" s="220">
        <f t="shared" si="3"/>
        <v>0</v>
      </c>
      <c r="O13" s="388">
        <f t="shared" si="4"/>
        <v>0</v>
      </c>
    </row>
    <row r="14" spans="1:16" s="220" customFormat="1" ht="12.75">
      <c r="A14" s="231">
        <v>1</v>
      </c>
      <c r="B14" s="332"/>
      <c r="C14" s="312" t="s">
        <v>1516</v>
      </c>
      <c r="D14" s="207"/>
      <c r="E14" s="34" t="s">
        <v>32</v>
      </c>
      <c r="F14" s="34">
        <f>A14*D14</f>
        <v>0</v>
      </c>
      <c r="G14" s="207"/>
      <c r="H14" s="189"/>
      <c r="J14" s="1">
        <f>IF(ISBLANK(D14),0,IF(F14=0,0,1))</f>
        <v>0</v>
      </c>
      <c r="L14" s="396">
        <f>F14</f>
        <v>0</v>
      </c>
      <c r="N14" s="220">
        <f>IF(ISBLANK(G14),0,IF(G14=0,0,1))</f>
        <v>0</v>
      </c>
      <c r="P14" s="388">
        <f>G14</f>
        <v>0</v>
      </c>
    </row>
    <row r="15" spans="1:15" s="220" customFormat="1" ht="12.75">
      <c r="A15" s="231">
        <v>1</v>
      </c>
      <c r="B15" s="332"/>
      <c r="C15" s="240" t="s">
        <v>1234</v>
      </c>
      <c r="D15" s="207"/>
      <c r="E15" s="34" t="s">
        <v>32</v>
      </c>
      <c r="F15" s="34">
        <f t="shared" si="0"/>
        <v>0</v>
      </c>
      <c r="G15" s="207"/>
      <c r="H15" s="189"/>
      <c r="I15" s="1">
        <f t="shared" si="1"/>
        <v>0</v>
      </c>
      <c r="K15" s="396">
        <f t="shared" si="2"/>
        <v>0</v>
      </c>
      <c r="M15" s="220">
        <f t="shared" si="3"/>
        <v>0</v>
      </c>
      <c r="O15" s="388">
        <f t="shared" si="4"/>
        <v>0</v>
      </c>
    </row>
    <row r="16" spans="1:16" s="220" customFormat="1" ht="12.75">
      <c r="A16" s="231">
        <v>1</v>
      </c>
      <c r="B16" s="332"/>
      <c r="C16" s="312" t="s">
        <v>1235</v>
      </c>
      <c r="D16" s="207"/>
      <c r="E16" s="34" t="s">
        <v>32</v>
      </c>
      <c r="F16" s="34">
        <f t="shared" si="0"/>
        <v>0</v>
      </c>
      <c r="G16" s="207"/>
      <c r="H16" s="189"/>
      <c r="J16" s="1">
        <f>IF(ISBLANK(D16),0,IF(F16=0,0,1))</f>
        <v>0</v>
      </c>
      <c r="L16" s="396">
        <f>F16</f>
        <v>0</v>
      </c>
      <c r="N16" s="220">
        <f>IF(ISBLANK(G16),0,IF(G16=0,0,1))</f>
        <v>0</v>
      </c>
      <c r="P16" s="388">
        <f>G16</f>
        <v>0</v>
      </c>
    </row>
    <row r="17" spans="1:16" s="239" customFormat="1" ht="12.75">
      <c r="A17" s="231">
        <v>1</v>
      </c>
      <c r="B17" s="332"/>
      <c r="C17" s="52" t="s">
        <v>1236</v>
      </c>
      <c r="D17" s="197"/>
      <c r="E17" s="34" t="s">
        <v>111</v>
      </c>
      <c r="F17" s="34">
        <f t="shared" si="0"/>
        <v>0</v>
      </c>
      <c r="G17" s="197"/>
      <c r="H17" s="238"/>
      <c r="J17" s="1">
        <f>IF(ISBLANK(D17),0,IF(F17=0,0,1))</f>
        <v>0</v>
      </c>
      <c r="L17" s="396">
        <f>F17</f>
        <v>0</v>
      </c>
      <c r="N17" s="220">
        <f>IF(ISBLANK(G17),0,IF(G17=0,0,1))</f>
        <v>0</v>
      </c>
      <c r="P17" s="388">
        <f>G17</f>
        <v>0</v>
      </c>
    </row>
    <row r="18" spans="1:15" s="220" customFormat="1" ht="12.75">
      <c r="A18" s="231">
        <v>1</v>
      </c>
      <c r="B18" s="332"/>
      <c r="C18" s="54" t="s">
        <v>1237</v>
      </c>
      <c r="D18" s="197"/>
      <c r="E18" s="34" t="s">
        <v>111</v>
      </c>
      <c r="F18" s="34">
        <f t="shared" si="0"/>
        <v>0</v>
      </c>
      <c r="G18" s="197"/>
      <c r="H18" s="189"/>
      <c r="I18" s="1">
        <f t="shared" si="1"/>
        <v>0</v>
      </c>
      <c r="K18" s="396">
        <f t="shared" si="2"/>
        <v>0</v>
      </c>
      <c r="M18" s="220">
        <f t="shared" si="3"/>
        <v>0</v>
      </c>
      <c r="O18" s="388">
        <f t="shared" si="4"/>
        <v>0</v>
      </c>
    </row>
    <row r="19" spans="1:15" s="220" customFormat="1" ht="12.75">
      <c r="A19" s="231">
        <v>1</v>
      </c>
      <c r="B19" s="332"/>
      <c r="C19" s="54" t="s">
        <v>1238</v>
      </c>
      <c r="D19" s="197"/>
      <c r="E19" s="34" t="s">
        <v>111</v>
      </c>
      <c r="F19" s="34">
        <f t="shared" si="0"/>
        <v>0</v>
      </c>
      <c r="G19" s="197"/>
      <c r="H19" s="189"/>
      <c r="I19" s="1">
        <f t="shared" si="1"/>
        <v>0</v>
      </c>
      <c r="K19" s="396">
        <f t="shared" si="2"/>
        <v>0</v>
      </c>
      <c r="M19" s="220">
        <f t="shared" si="3"/>
        <v>0</v>
      </c>
      <c r="O19" s="388">
        <f t="shared" si="4"/>
        <v>0</v>
      </c>
    </row>
    <row r="20" spans="1:15" s="220" customFormat="1" ht="12.75">
      <c r="A20" s="231">
        <v>1</v>
      </c>
      <c r="B20" s="332"/>
      <c r="C20" s="54" t="s">
        <v>1239</v>
      </c>
      <c r="D20" s="197"/>
      <c r="E20" s="34" t="s">
        <v>111</v>
      </c>
      <c r="F20" s="34">
        <f t="shared" si="0"/>
        <v>0</v>
      </c>
      <c r="G20" s="197"/>
      <c r="H20" s="189"/>
      <c r="I20" s="1">
        <f t="shared" si="1"/>
        <v>0</v>
      </c>
      <c r="K20" s="396">
        <f t="shared" si="2"/>
        <v>0</v>
      </c>
      <c r="M20" s="220">
        <f t="shared" si="3"/>
        <v>0</v>
      </c>
      <c r="O20" s="388">
        <f t="shared" si="4"/>
        <v>0</v>
      </c>
    </row>
    <row r="21" spans="1:15" s="220" customFormat="1" ht="12.75">
      <c r="A21" s="231">
        <v>1</v>
      </c>
      <c r="B21" s="332"/>
      <c r="C21" s="54" t="s">
        <v>1240</v>
      </c>
      <c r="D21" s="197"/>
      <c r="E21" s="34" t="s">
        <v>111</v>
      </c>
      <c r="F21" s="34">
        <f t="shared" si="0"/>
        <v>0</v>
      </c>
      <c r="G21" s="197"/>
      <c r="H21" s="189"/>
      <c r="I21" s="1">
        <f t="shared" si="1"/>
        <v>0</v>
      </c>
      <c r="K21" s="396">
        <f t="shared" si="2"/>
        <v>0</v>
      </c>
      <c r="M21" s="220">
        <f t="shared" si="3"/>
        <v>0</v>
      </c>
      <c r="O21" s="388">
        <f t="shared" si="4"/>
        <v>0</v>
      </c>
    </row>
    <row r="22" spans="1:15" s="220" customFormat="1" ht="12.75">
      <c r="A22" s="231">
        <v>1</v>
      </c>
      <c r="B22" s="332"/>
      <c r="C22" s="65" t="s">
        <v>1241</v>
      </c>
      <c r="D22" s="250"/>
      <c r="E22" s="32" t="s">
        <v>111</v>
      </c>
      <c r="F22" s="34">
        <f t="shared" si="0"/>
        <v>0</v>
      </c>
      <c r="G22" s="250"/>
      <c r="H22" s="189"/>
      <c r="I22" s="1">
        <f t="shared" si="1"/>
        <v>0</v>
      </c>
      <c r="K22" s="396">
        <f t="shared" si="2"/>
        <v>0</v>
      </c>
      <c r="M22" s="220">
        <f t="shared" si="3"/>
        <v>0</v>
      </c>
      <c r="O22" s="388">
        <f t="shared" si="4"/>
        <v>0</v>
      </c>
    </row>
    <row r="23" spans="1:15" s="220" customFormat="1" ht="12.75">
      <c r="A23" s="231">
        <v>1</v>
      </c>
      <c r="B23" s="332"/>
      <c r="C23" s="65" t="s">
        <v>1515</v>
      </c>
      <c r="D23" s="250"/>
      <c r="E23" s="32" t="s">
        <v>111</v>
      </c>
      <c r="F23" s="34">
        <f t="shared" si="0"/>
        <v>0</v>
      </c>
      <c r="G23" s="250"/>
      <c r="H23" s="189"/>
      <c r="I23" s="1">
        <f t="shared" si="1"/>
        <v>0</v>
      </c>
      <c r="K23" s="396">
        <f t="shared" si="2"/>
        <v>0</v>
      </c>
      <c r="M23" s="220">
        <f t="shared" si="3"/>
        <v>0</v>
      </c>
      <c r="O23" s="388">
        <f t="shared" si="4"/>
        <v>0</v>
      </c>
    </row>
    <row r="24" spans="1:15" s="220" customFormat="1" ht="12.75">
      <c r="A24" s="231">
        <v>1</v>
      </c>
      <c r="B24" s="332"/>
      <c r="C24" s="54" t="s">
        <v>1242</v>
      </c>
      <c r="D24" s="197"/>
      <c r="E24" s="34" t="s">
        <v>111</v>
      </c>
      <c r="F24" s="34">
        <f t="shared" si="0"/>
        <v>0</v>
      </c>
      <c r="G24" s="197"/>
      <c r="H24" s="189"/>
      <c r="I24" s="1">
        <f t="shared" si="1"/>
        <v>0</v>
      </c>
      <c r="K24" s="396">
        <f t="shared" si="2"/>
        <v>0</v>
      </c>
      <c r="M24" s="220">
        <f t="shared" si="3"/>
        <v>0</v>
      </c>
      <c r="O24" s="388">
        <f t="shared" si="4"/>
        <v>0</v>
      </c>
    </row>
    <row r="25" spans="1:15" s="220" customFormat="1" ht="12.75">
      <c r="A25" s="231">
        <v>1</v>
      </c>
      <c r="B25" s="332"/>
      <c r="C25" s="54" t="s">
        <v>1243</v>
      </c>
      <c r="D25" s="197"/>
      <c r="E25" s="34" t="s">
        <v>119</v>
      </c>
      <c r="F25" s="34">
        <f t="shared" si="0"/>
        <v>0</v>
      </c>
      <c r="G25" s="197"/>
      <c r="H25" s="189"/>
      <c r="I25" s="1">
        <f t="shared" si="1"/>
        <v>0</v>
      </c>
      <c r="K25" s="396">
        <f t="shared" si="2"/>
        <v>0</v>
      </c>
      <c r="M25" s="220">
        <f t="shared" si="3"/>
        <v>0</v>
      </c>
      <c r="O25" s="388">
        <f t="shared" si="4"/>
        <v>0</v>
      </c>
    </row>
    <row r="26" spans="1:15" s="220" customFormat="1" ht="12.75">
      <c r="A26" s="231">
        <v>1</v>
      </c>
      <c r="B26" s="332"/>
      <c r="C26" s="54" t="s">
        <v>1244</v>
      </c>
      <c r="D26" s="197"/>
      <c r="E26" s="34" t="s">
        <v>119</v>
      </c>
      <c r="F26" s="34">
        <f t="shared" si="0"/>
        <v>0</v>
      </c>
      <c r="G26" s="197"/>
      <c r="H26" s="189"/>
      <c r="I26" s="1">
        <f t="shared" si="1"/>
        <v>0</v>
      </c>
      <c r="K26" s="396">
        <f t="shared" si="2"/>
        <v>0</v>
      </c>
      <c r="M26" s="220">
        <f t="shared" si="3"/>
        <v>0</v>
      </c>
      <c r="O26" s="388">
        <f t="shared" si="4"/>
        <v>0</v>
      </c>
    </row>
    <row r="27" spans="1:15" s="220" customFormat="1" ht="13.5" thickBot="1">
      <c r="A27" s="336">
        <v>1</v>
      </c>
      <c r="B27" s="337"/>
      <c r="C27" s="225" t="s">
        <v>1245</v>
      </c>
      <c r="D27" s="227"/>
      <c r="E27" s="40" t="s">
        <v>111</v>
      </c>
      <c r="F27" s="40">
        <f t="shared" si="0"/>
        <v>0</v>
      </c>
      <c r="G27" s="227"/>
      <c r="H27" s="195"/>
      <c r="I27" s="1">
        <f t="shared" si="1"/>
        <v>0</v>
      </c>
      <c r="K27" s="396">
        <f t="shared" si="2"/>
        <v>0</v>
      </c>
      <c r="M27" s="220">
        <f t="shared" si="3"/>
        <v>0</v>
      </c>
      <c r="O27" s="388">
        <f t="shared" si="4"/>
        <v>0</v>
      </c>
    </row>
    <row r="28" spans="9:16" ht="12.75">
      <c r="I28" s="202">
        <f aca="true" t="shared" si="5" ref="I28:P28">SUM(I1:I27)</f>
        <v>0</v>
      </c>
      <c r="J28" s="202">
        <f t="shared" si="5"/>
        <v>0</v>
      </c>
      <c r="K28" s="365">
        <f t="shared" si="5"/>
        <v>0</v>
      </c>
      <c r="L28" s="365">
        <f t="shared" si="5"/>
        <v>0</v>
      </c>
      <c r="M28" s="202">
        <f t="shared" si="5"/>
        <v>0</v>
      </c>
      <c r="N28" s="202">
        <f t="shared" si="5"/>
        <v>0</v>
      </c>
      <c r="O28" s="365">
        <f t="shared" si="5"/>
        <v>0</v>
      </c>
      <c r="P28" s="365">
        <f t="shared" si="5"/>
        <v>0</v>
      </c>
    </row>
  </sheetData>
  <sheetProtection password="A0E6" sheet="1" selectLockedCells="1"/>
  <mergeCells count="10">
    <mergeCell ref="A5:H5"/>
    <mergeCell ref="A6:H6"/>
    <mergeCell ref="A2:C4"/>
    <mergeCell ref="A1:H1"/>
    <mergeCell ref="D2:F2"/>
    <mergeCell ref="G2:H2"/>
    <mergeCell ref="D3:F3"/>
    <mergeCell ref="G3:H3"/>
    <mergeCell ref="D4:F4"/>
    <mergeCell ref="G4:H4"/>
  </mergeCells>
  <conditionalFormatting sqref="D8:D27">
    <cfRule type="expression" priority="2" dxfId="0" stopIfTrue="1">
      <formula>NOT(ISBLANK(J8))</formula>
    </cfRule>
  </conditionalFormatting>
  <conditionalFormatting sqref="G8:G27">
    <cfRule type="expression" priority="1" dxfId="0" stopIfTrue="1">
      <formula>NOT(ISBLANK(N8))</formula>
    </cfRule>
  </conditionalFormatting>
  <printOptions/>
  <pageMargins left="0.25" right="0.25" top="0.75" bottom="0.75" header="0.3" footer="0.3"/>
  <pageSetup fitToHeight="0" fitToWidth="1" horizontalDpi="600" verticalDpi="600" orientation="landscape" paperSize="5" r:id="rId1"/>
  <headerFooter alignWithMargins="0">
    <oddHeader>&amp;LSUPPORT EQUIPMENT RATE SHEET&amp;C&amp;P OF &amp;N&amp;RSTATE OF FLORIDA STANDBY SERVICES CONTRACT</oddHeader>
  </headerFooter>
</worksheet>
</file>

<file path=xl/worksheets/sheet21.xml><?xml version="1.0" encoding="utf-8"?>
<worksheet xmlns="http://schemas.openxmlformats.org/spreadsheetml/2006/main" xmlns:r="http://schemas.openxmlformats.org/officeDocument/2006/relationships">
  <sheetPr codeName="Sheet19">
    <pageSetUpPr fitToPage="1"/>
  </sheetPr>
  <dimension ref="A1:Q50"/>
  <sheetViews>
    <sheetView showGridLines="0" view="pageLayout" zoomScaleSheetLayoutView="100" workbookViewId="0" topLeftCell="A1">
      <selection activeCell="B7" sqref="B7"/>
    </sheetView>
  </sheetViews>
  <sheetFormatPr defaultColWidth="8.421875" defaultRowHeight="12.75"/>
  <cols>
    <col min="1" max="1" width="15.7109375" style="202" customWidth="1"/>
    <col min="2" max="6" width="16.7109375" style="202" bestFit="1" customWidth="1"/>
    <col min="7" max="7" width="15.7109375" style="202" customWidth="1"/>
    <col min="8" max="17" width="0" style="202" hidden="1" customWidth="1"/>
    <col min="18" max="16384" width="8.421875" style="202" customWidth="1"/>
  </cols>
  <sheetData>
    <row r="1" spans="1:7" s="78" customFormat="1" ht="16.5" thickBot="1">
      <c r="A1" s="583" t="str">
        <f>INSTRUCTIONS!C2&amp;" - "&amp;INSTRUCTIONS!H3</f>
        <v>ATTACHMENT B PRICE PROPOSAL - Initial Contract Period (Years 4-6)</v>
      </c>
      <c r="B1" s="584"/>
      <c r="C1" s="584"/>
      <c r="D1" s="584"/>
      <c r="E1" s="584"/>
      <c r="F1" s="584"/>
      <c r="G1" s="585"/>
    </row>
    <row r="2" spans="1:7" s="78" customFormat="1" ht="15">
      <c r="A2" s="581" t="s">
        <v>1625</v>
      </c>
      <c r="B2" s="489"/>
      <c r="C2" s="533" t="str">
        <f>INSTRUCTIONS!C3</f>
        <v>CONTRACTOR NAME:</v>
      </c>
      <c r="D2" s="534"/>
      <c r="E2" s="480" t="str">
        <f>IF(ISBLANK(INSTRUCTIONS!F3),"Please update the INSTRUCTIONS tab.",INSTRUCTIONS!F3)</f>
        <v>Please update the INSTRUCTIONS tab.</v>
      </c>
      <c r="F2" s="480"/>
      <c r="G2" s="481"/>
    </row>
    <row r="3" spans="1:7" s="78" customFormat="1" ht="15">
      <c r="A3" s="581"/>
      <c r="B3" s="489"/>
      <c r="C3" s="535" t="str">
        <f>INSTRUCTIONS!C4</f>
        <v>PRINCIPAL POC: </v>
      </c>
      <c r="D3" s="536"/>
      <c r="E3" s="539" t="str">
        <f>IF(ISBLANK(INSTRUCTIONS!F4),"Please update the INSTRUCTIONS tab.",INSTRUCTIONS!F4)</f>
        <v>Please update the INSTRUCTIONS tab.</v>
      </c>
      <c r="F3" s="539"/>
      <c r="G3" s="540"/>
    </row>
    <row r="4" spans="1:7" s="78" customFormat="1" ht="15.75" thickBot="1">
      <c r="A4" s="582"/>
      <c r="B4" s="491"/>
      <c r="C4" s="537" t="str">
        <f>INSTRUCTIONS!C6</f>
        <v>REVISION DATE:</v>
      </c>
      <c r="D4" s="538"/>
      <c r="E4" s="541" t="str">
        <f>IF(ISBLANK(INSTRUCTIONS!F6),"Please update the INSTRUCTIONS tab.",INSTRUCTIONS!F6)</f>
        <v>Please update the INSTRUCTIONS tab.</v>
      </c>
      <c r="F4" s="541"/>
      <c r="G4" s="542"/>
    </row>
    <row r="5" spans="1:7" s="48" customFormat="1" ht="12.75">
      <c r="A5" s="588" t="s">
        <v>1246</v>
      </c>
      <c r="B5" s="589"/>
      <c r="C5" s="589"/>
      <c r="D5" s="589"/>
      <c r="E5" s="589"/>
      <c r="F5" s="589"/>
      <c r="G5" s="590"/>
    </row>
    <row r="6" spans="1:7" s="48" customFormat="1" ht="25.5">
      <c r="A6" s="346" t="s">
        <v>1247</v>
      </c>
      <c r="B6" s="61" t="s">
        <v>1626</v>
      </c>
      <c r="C6" s="61" t="s">
        <v>1627</v>
      </c>
      <c r="D6" s="61" t="s">
        <v>1628</v>
      </c>
      <c r="E6" s="61" t="s">
        <v>1629</v>
      </c>
      <c r="F6" s="61" t="s">
        <v>1630</v>
      </c>
      <c r="G6" s="347" t="s">
        <v>1631</v>
      </c>
    </row>
    <row r="7" spans="1:17" s="48" customFormat="1" ht="12.75">
      <c r="A7" s="348" t="s">
        <v>1248</v>
      </c>
      <c r="B7" s="352"/>
      <c r="C7" s="197"/>
      <c r="D7" s="197"/>
      <c r="E7" s="197"/>
      <c r="F7" s="197"/>
      <c r="G7" s="91"/>
      <c r="H7" s="48">
        <f>IF(ISBLANK(B7),0,IF(F7=0,0,1))</f>
        <v>0</v>
      </c>
      <c r="I7" s="48">
        <f>IF(ISBLANK(C7),0,IF(G7=0,0,1))</f>
        <v>0</v>
      </c>
      <c r="J7" s="48">
        <f>IF(ISBLANK(D7),0,IF(H7=0,0,1))</f>
        <v>0</v>
      </c>
      <c r="K7" s="48">
        <f>IF(ISBLANK(E7),0,IF(I7=0,0,1))</f>
        <v>0</v>
      </c>
      <c r="L7" s="48">
        <f>IF(ISBLANK(F7),0,IF(J7=0,0,1))</f>
        <v>0</v>
      </c>
      <c r="M7" s="393">
        <f>B7</f>
        <v>0</v>
      </c>
      <c r="N7" s="393">
        <f>C7</f>
        <v>0</v>
      </c>
      <c r="O7" s="393">
        <f>D7</f>
        <v>0</v>
      </c>
      <c r="P7" s="393">
        <f>E7</f>
        <v>0</v>
      </c>
      <c r="Q7" s="393">
        <f>F7</f>
        <v>0</v>
      </c>
    </row>
    <row r="8" spans="1:17" s="48" customFormat="1" ht="12.75">
      <c r="A8" s="348" t="s">
        <v>1249</v>
      </c>
      <c r="B8" s="352"/>
      <c r="C8" s="197"/>
      <c r="D8" s="197"/>
      <c r="E8" s="197"/>
      <c r="F8" s="197"/>
      <c r="G8" s="91"/>
      <c r="H8" s="48">
        <f aca="true" t="shared" si="0" ref="H8:H48">IF(ISBLANK(B8),0,IF(F8=0,0,1))</f>
        <v>0</v>
      </c>
      <c r="I8" s="48">
        <f aca="true" t="shared" si="1" ref="I8:I48">IF(ISBLANK(C8),0,IF(G8=0,0,1))</f>
        <v>0</v>
      </c>
      <c r="J8" s="48">
        <f aca="true" t="shared" si="2" ref="J8:J48">IF(ISBLANK(D8),0,IF(H8=0,0,1))</f>
        <v>0</v>
      </c>
      <c r="K8" s="48">
        <f aca="true" t="shared" si="3" ref="K8:K48">IF(ISBLANK(E8),0,IF(I8=0,0,1))</f>
        <v>0</v>
      </c>
      <c r="L8" s="48">
        <f aca="true" t="shared" si="4" ref="L8:L48">IF(ISBLANK(F8),0,IF(J8=0,0,1))</f>
        <v>0</v>
      </c>
      <c r="M8" s="393">
        <f aca="true" t="shared" si="5" ref="M8:M48">B8</f>
        <v>0</v>
      </c>
      <c r="N8" s="393">
        <f aca="true" t="shared" si="6" ref="N8:N48">C8</f>
        <v>0</v>
      </c>
      <c r="O8" s="393">
        <f aca="true" t="shared" si="7" ref="O8:O48">D8</f>
        <v>0</v>
      </c>
      <c r="P8" s="393">
        <f aca="true" t="shared" si="8" ref="P8:P48">E8</f>
        <v>0</v>
      </c>
      <c r="Q8" s="393">
        <f aca="true" t="shared" si="9" ref="Q8:Q48">F8</f>
        <v>0</v>
      </c>
    </row>
    <row r="9" spans="1:17" s="48" customFormat="1" ht="12.75">
      <c r="A9" s="348" t="s">
        <v>1250</v>
      </c>
      <c r="B9" s="352"/>
      <c r="C9" s="197"/>
      <c r="D9" s="197"/>
      <c r="E9" s="197"/>
      <c r="F9" s="197"/>
      <c r="G9" s="91"/>
      <c r="H9" s="48">
        <f t="shared" si="0"/>
        <v>0</v>
      </c>
      <c r="I9" s="48">
        <f t="shared" si="1"/>
        <v>0</v>
      </c>
      <c r="J9" s="48">
        <f t="shared" si="2"/>
        <v>0</v>
      </c>
      <c r="K9" s="48">
        <f t="shared" si="3"/>
        <v>0</v>
      </c>
      <c r="L9" s="48">
        <f t="shared" si="4"/>
        <v>0</v>
      </c>
      <c r="M9" s="393">
        <f t="shared" si="5"/>
        <v>0</v>
      </c>
      <c r="N9" s="393">
        <f t="shared" si="6"/>
        <v>0</v>
      </c>
      <c r="O9" s="393">
        <f t="shared" si="7"/>
        <v>0</v>
      </c>
      <c r="P9" s="393">
        <f t="shared" si="8"/>
        <v>0</v>
      </c>
      <c r="Q9" s="393">
        <f t="shared" si="9"/>
        <v>0</v>
      </c>
    </row>
    <row r="10" spans="1:17" s="48" customFormat="1" ht="12.75">
      <c r="A10" s="348" t="s">
        <v>1251</v>
      </c>
      <c r="B10" s="352"/>
      <c r="C10" s="197"/>
      <c r="D10" s="197"/>
      <c r="E10" s="197"/>
      <c r="F10" s="197"/>
      <c r="G10" s="91"/>
      <c r="H10" s="48">
        <f t="shared" si="0"/>
        <v>0</v>
      </c>
      <c r="I10" s="48">
        <f t="shared" si="1"/>
        <v>0</v>
      </c>
      <c r="J10" s="48">
        <f t="shared" si="2"/>
        <v>0</v>
      </c>
      <c r="K10" s="48">
        <f t="shared" si="3"/>
        <v>0</v>
      </c>
      <c r="L10" s="48">
        <f t="shared" si="4"/>
        <v>0</v>
      </c>
      <c r="M10" s="393">
        <f t="shared" si="5"/>
        <v>0</v>
      </c>
      <c r="N10" s="393">
        <f t="shared" si="6"/>
        <v>0</v>
      </c>
      <c r="O10" s="393">
        <f t="shared" si="7"/>
        <v>0</v>
      </c>
      <c r="P10" s="393">
        <f t="shared" si="8"/>
        <v>0</v>
      </c>
      <c r="Q10" s="393">
        <f t="shared" si="9"/>
        <v>0</v>
      </c>
    </row>
    <row r="11" spans="1:17" s="48" customFormat="1" ht="12.75">
      <c r="A11" s="348" t="s">
        <v>1252</v>
      </c>
      <c r="B11" s="352"/>
      <c r="C11" s="197"/>
      <c r="D11" s="197"/>
      <c r="E11" s="197"/>
      <c r="F11" s="197"/>
      <c r="G11" s="91"/>
      <c r="H11" s="48">
        <f t="shared" si="0"/>
        <v>0</v>
      </c>
      <c r="I11" s="48">
        <f t="shared" si="1"/>
        <v>0</v>
      </c>
      <c r="J11" s="48">
        <f t="shared" si="2"/>
        <v>0</v>
      </c>
      <c r="K11" s="48">
        <f t="shared" si="3"/>
        <v>0</v>
      </c>
      <c r="L11" s="48">
        <f t="shared" si="4"/>
        <v>0</v>
      </c>
      <c r="M11" s="393">
        <f t="shared" si="5"/>
        <v>0</v>
      </c>
      <c r="N11" s="393">
        <f t="shared" si="6"/>
        <v>0</v>
      </c>
      <c r="O11" s="393">
        <f t="shared" si="7"/>
        <v>0</v>
      </c>
      <c r="P11" s="393">
        <f t="shared" si="8"/>
        <v>0</v>
      </c>
      <c r="Q11" s="393">
        <f t="shared" si="9"/>
        <v>0</v>
      </c>
    </row>
    <row r="12" spans="1:17" s="48" customFormat="1" ht="12.75">
      <c r="A12" s="348" t="s">
        <v>1253</v>
      </c>
      <c r="B12" s="352"/>
      <c r="C12" s="197"/>
      <c r="D12" s="197"/>
      <c r="E12" s="197"/>
      <c r="F12" s="197"/>
      <c r="G12" s="91"/>
      <c r="H12" s="48">
        <f t="shared" si="0"/>
        <v>0</v>
      </c>
      <c r="I12" s="48">
        <f t="shared" si="1"/>
        <v>0</v>
      </c>
      <c r="J12" s="48">
        <f t="shared" si="2"/>
        <v>0</v>
      </c>
      <c r="K12" s="48">
        <f t="shared" si="3"/>
        <v>0</v>
      </c>
      <c r="L12" s="48">
        <f t="shared" si="4"/>
        <v>0</v>
      </c>
      <c r="M12" s="393">
        <f t="shared" si="5"/>
        <v>0</v>
      </c>
      <c r="N12" s="393">
        <f t="shared" si="6"/>
        <v>0</v>
      </c>
      <c r="O12" s="393">
        <f t="shared" si="7"/>
        <v>0</v>
      </c>
      <c r="P12" s="393">
        <f t="shared" si="8"/>
        <v>0</v>
      </c>
      <c r="Q12" s="393">
        <f t="shared" si="9"/>
        <v>0</v>
      </c>
    </row>
    <row r="13" spans="1:17" s="48" customFormat="1" ht="12.75">
      <c r="A13" s="348" t="s">
        <v>1254</v>
      </c>
      <c r="B13" s="352"/>
      <c r="C13" s="197"/>
      <c r="D13" s="197"/>
      <c r="E13" s="197"/>
      <c r="F13" s="197"/>
      <c r="G13" s="91"/>
      <c r="H13" s="48">
        <f t="shared" si="0"/>
        <v>0</v>
      </c>
      <c r="I13" s="48">
        <f t="shared" si="1"/>
        <v>0</v>
      </c>
      <c r="J13" s="48">
        <f t="shared" si="2"/>
        <v>0</v>
      </c>
      <c r="K13" s="48">
        <f t="shared" si="3"/>
        <v>0</v>
      </c>
      <c r="L13" s="48">
        <f t="shared" si="4"/>
        <v>0</v>
      </c>
      <c r="M13" s="393">
        <f t="shared" si="5"/>
        <v>0</v>
      </c>
      <c r="N13" s="393">
        <f t="shared" si="6"/>
        <v>0</v>
      </c>
      <c r="O13" s="393">
        <f t="shared" si="7"/>
        <v>0</v>
      </c>
      <c r="P13" s="393">
        <f t="shared" si="8"/>
        <v>0</v>
      </c>
      <c r="Q13" s="393">
        <f t="shared" si="9"/>
        <v>0</v>
      </c>
    </row>
    <row r="14" spans="1:17" s="48" customFormat="1" ht="12.75">
      <c r="A14" s="348" t="s">
        <v>1255</v>
      </c>
      <c r="B14" s="352"/>
      <c r="C14" s="197"/>
      <c r="D14" s="197"/>
      <c r="E14" s="197"/>
      <c r="F14" s="197"/>
      <c r="G14" s="91"/>
      <c r="H14" s="48">
        <f t="shared" si="0"/>
        <v>0</v>
      </c>
      <c r="I14" s="48">
        <f t="shared" si="1"/>
        <v>0</v>
      </c>
      <c r="J14" s="48">
        <f t="shared" si="2"/>
        <v>0</v>
      </c>
      <c r="K14" s="48">
        <f t="shared" si="3"/>
        <v>0</v>
      </c>
      <c r="L14" s="48">
        <f t="shared" si="4"/>
        <v>0</v>
      </c>
      <c r="M14" s="393">
        <f t="shared" si="5"/>
        <v>0</v>
      </c>
      <c r="N14" s="393">
        <f t="shared" si="6"/>
        <v>0</v>
      </c>
      <c r="O14" s="393">
        <f t="shared" si="7"/>
        <v>0</v>
      </c>
      <c r="P14" s="393">
        <f t="shared" si="8"/>
        <v>0</v>
      </c>
      <c r="Q14" s="393">
        <f t="shared" si="9"/>
        <v>0</v>
      </c>
    </row>
    <row r="15" spans="1:17" s="48" customFormat="1" ht="13.5" thickBot="1">
      <c r="A15" s="350" t="s">
        <v>1256</v>
      </c>
      <c r="B15" s="353"/>
      <c r="C15" s="227"/>
      <c r="D15" s="227"/>
      <c r="E15" s="227"/>
      <c r="F15" s="227"/>
      <c r="G15" s="306"/>
      <c r="H15" s="48">
        <f t="shared" si="0"/>
        <v>0</v>
      </c>
      <c r="I15" s="48">
        <f t="shared" si="1"/>
        <v>0</v>
      </c>
      <c r="J15" s="48">
        <f t="shared" si="2"/>
        <v>0</v>
      </c>
      <c r="K15" s="48">
        <f t="shared" si="3"/>
        <v>0</v>
      </c>
      <c r="L15" s="48">
        <f t="shared" si="4"/>
        <v>0</v>
      </c>
      <c r="M15" s="393">
        <f t="shared" si="5"/>
        <v>0</v>
      </c>
      <c r="N15" s="393">
        <f t="shared" si="6"/>
        <v>0</v>
      </c>
      <c r="O15" s="393">
        <f t="shared" si="7"/>
        <v>0</v>
      </c>
      <c r="P15" s="393">
        <f t="shared" si="8"/>
        <v>0</v>
      </c>
      <c r="Q15" s="393">
        <f t="shared" si="9"/>
        <v>0</v>
      </c>
    </row>
    <row r="16" spans="1:17" s="48" customFormat="1" ht="12.75">
      <c r="A16" s="588" t="s">
        <v>1257</v>
      </c>
      <c r="B16" s="589"/>
      <c r="C16" s="589"/>
      <c r="D16" s="589"/>
      <c r="E16" s="589"/>
      <c r="F16" s="589"/>
      <c r="G16" s="590"/>
      <c r="M16" s="393"/>
      <c r="N16" s="393"/>
      <c r="O16" s="393"/>
      <c r="P16" s="393"/>
      <c r="Q16" s="393"/>
    </row>
    <row r="17" spans="1:17" s="48" customFormat="1" ht="25.5">
      <c r="A17" s="346" t="s">
        <v>1247</v>
      </c>
      <c r="B17" s="61" t="s">
        <v>1626</v>
      </c>
      <c r="C17" s="61" t="s">
        <v>1627</v>
      </c>
      <c r="D17" s="61" t="s">
        <v>1628</v>
      </c>
      <c r="E17" s="61" t="s">
        <v>1629</v>
      </c>
      <c r="F17" s="61" t="s">
        <v>1630</v>
      </c>
      <c r="G17" s="347" t="s">
        <v>1631</v>
      </c>
      <c r="M17" s="393"/>
      <c r="N17" s="393"/>
      <c r="O17" s="393"/>
      <c r="P17" s="393"/>
      <c r="Q17" s="393"/>
    </row>
    <row r="18" spans="1:17" s="48" customFormat="1" ht="12.75">
      <c r="A18" s="348" t="s">
        <v>1248</v>
      </c>
      <c r="B18" s="352"/>
      <c r="C18" s="197"/>
      <c r="D18" s="197"/>
      <c r="E18" s="197"/>
      <c r="F18" s="197"/>
      <c r="G18" s="91"/>
      <c r="H18" s="48">
        <f t="shared" si="0"/>
        <v>0</v>
      </c>
      <c r="I18" s="48">
        <f t="shared" si="1"/>
        <v>0</v>
      </c>
      <c r="J18" s="48">
        <f t="shared" si="2"/>
        <v>0</v>
      </c>
      <c r="K18" s="48">
        <f t="shared" si="3"/>
        <v>0</v>
      </c>
      <c r="L18" s="48">
        <f t="shared" si="4"/>
        <v>0</v>
      </c>
      <c r="M18" s="393">
        <f t="shared" si="5"/>
        <v>0</v>
      </c>
      <c r="N18" s="393">
        <f t="shared" si="6"/>
        <v>0</v>
      </c>
      <c r="O18" s="393">
        <f t="shared" si="7"/>
        <v>0</v>
      </c>
      <c r="P18" s="393">
        <f t="shared" si="8"/>
        <v>0</v>
      </c>
      <c r="Q18" s="393">
        <f t="shared" si="9"/>
        <v>0</v>
      </c>
    </row>
    <row r="19" spans="1:17" s="48" customFormat="1" ht="12.75">
      <c r="A19" s="348" t="s">
        <v>1249</v>
      </c>
      <c r="B19" s="352"/>
      <c r="C19" s="197"/>
      <c r="D19" s="197"/>
      <c r="E19" s="197"/>
      <c r="F19" s="197"/>
      <c r="G19" s="91"/>
      <c r="H19" s="48">
        <f t="shared" si="0"/>
        <v>0</v>
      </c>
      <c r="I19" s="48">
        <f t="shared" si="1"/>
        <v>0</v>
      </c>
      <c r="J19" s="48">
        <f t="shared" si="2"/>
        <v>0</v>
      </c>
      <c r="K19" s="48">
        <f t="shared" si="3"/>
        <v>0</v>
      </c>
      <c r="L19" s="48">
        <f t="shared" si="4"/>
        <v>0</v>
      </c>
      <c r="M19" s="393">
        <f t="shared" si="5"/>
        <v>0</v>
      </c>
      <c r="N19" s="393">
        <f t="shared" si="6"/>
        <v>0</v>
      </c>
      <c r="O19" s="393">
        <f t="shared" si="7"/>
        <v>0</v>
      </c>
      <c r="P19" s="393">
        <f t="shared" si="8"/>
        <v>0</v>
      </c>
      <c r="Q19" s="393">
        <f t="shared" si="9"/>
        <v>0</v>
      </c>
    </row>
    <row r="20" spans="1:17" s="48" customFormat="1" ht="12.75">
      <c r="A20" s="348" t="s">
        <v>1250</v>
      </c>
      <c r="B20" s="352"/>
      <c r="C20" s="197"/>
      <c r="D20" s="197"/>
      <c r="E20" s="197"/>
      <c r="F20" s="197"/>
      <c r="G20" s="91"/>
      <c r="H20" s="48">
        <f t="shared" si="0"/>
        <v>0</v>
      </c>
      <c r="I20" s="48">
        <f t="shared" si="1"/>
        <v>0</v>
      </c>
      <c r="J20" s="48">
        <f t="shared" si="2"/>
        <v>0</v>
      </c>
      <c r="K20" s="48">
        <f t="shared" si="3"/>
        <v>0</v>
      </c>
      <c r="L20" s="48">
        <f t="shared" si="4"/>
        <v>0</v>
      </c>
      <c r="M20" s="393">
        <f t="shared" si="5"/>
        <v>0</v>
      </c>
      <c r="N20" s="393">
        <f t="shared" si="6"/>
        <v>0</v>
      </c>
      <c r="O20" s="393">
        <f t="shared" si="7"/>
        <v>0</v>
      </c>
      <c r="P20" s="393">
        <f t="shared" si="8"/>
        <v>0</v>
      </c>
      <c r="Q20" s="393">
        <f t="shared" si="9"/>
        <v>0</v>
      </c>
    </row>
    <row r="21" spans="1:17" s="48" customFormat="1" ht="12.75">
      <c r="A21" s="348" t="s">
        <v>1251</v>
      </c>
      <c r="B21" s="352"/>
      <c r="C21" s="197"/>
      <c r="D21" s="197"/>
      <c r="E21" s="197"/>
      <c r="F21" s="197"/>
      <c r="G21" s="91"/>
      <c r="H21" s="48">
        <f t="shared" si="0"/>
        <v>0</v>
      </c>
      <c r="I21" s="48">
        <f t="shared" si="1"/>
        <v>0</v>
      </c>
      <c r="J21" s="48">
        <f t="shared" si="2"/>
        <v>0</v>
      </c>
      <c r="K21" s="48">
        <f t="shared" si="3"/>
        <v>0</v>
      </c>
      <c r="L21" s="48">
        <f t="shared" si="4"/>
        <v>0</v>
      </c>
      <c r="M21" s="393">
        <f t="shared" si="5"/>
        <v>0</v>
      </c>
      <c r="N21" s="393">
        <f t="shared" si="6"/>
        <v>0</v>
      </c>
      <c r="O21" s="393">
        <f t="shared" si="7"/>
        <v>0</v>
      </c>
      <c r="P21" s="393">
        <f t="shared" si="8"/>
        <v>0</v>
      </c>
      <c r="Q21" s="393">
        <f t="shared" si="9"/>
        <v>0</v>
      </c>
    </row>
    <row r="22" spans="1:17" s="48" customFormat="1" ht="12.75">
      <c r="A22" s="348" t="s">
        <v>1252</v>
      </c>
      <c r="B22" s="352"/>
      <c r="C22" s="197"/>
      <c r="D22" s="197"/>
      <c r="E22" s="197"/>
      <c r="F22" s="197"/>
      <c r="G22" s="91"/>
      <c r="H22" s="48">
        <f t="shared" si="0"/>
        <v>0</v>
      </c>
      <c r="I22" s="48">
        <f t="shared" si="1"/>
        <v>0</v>
      </c>
      <c r="J22" s="48">
        <f t="shared" si="2"/>
        <v>0</v>
      </c>
      <c r="K22" s="48">
        <f t="shared" si="3"/>
        <v>0</v>
      </c>
      <c r="L22" s="48">
        <f t="shared" si="4"/>
        <v>0</v>
      </c>
      <c r="M22" s="393">
        <f t="shared" si="5"/>
        <v>0</v>
      </c>
      <c r="N22" s="393">
        <f t="shared" si="6"/>
        <v>0</v>
      </c>
      <c r="O22" s="393">
        <f t="shared" si="7"/>
        <v>0</v>
      </c>
      <c r="P22" s="393">
        <f t="shared" si="8"/>
        <v>0</v>
      </c>
      <c r="Q22" s="393">
        <f t="shared" si="9"/>
        <v>0</v>
      </c>
    </row>
    <row r="23" spans="1:17" s="48" customFormat="1" ht="12.75">
      <c r="A23" s="348" t="s">
        <v>1253</v>
      </c>
      <c r="B23" s="352"/>
      <c r="C23" s="197"/>
      <c r="D23" s="197"/>
      <c r="E23" s="197"/>
      <c r="F23" s="197"/>
      <c r="G23" s="91"/>
      <c r="H23" s="48">
        <f t="shared" si="0"/>
        <v>0</v>
      </c>
      <c r="I23" s="48">
        <f t="shared" si="1"/>
        <v>0</v>
      </c>
      <c r="J23" s="48">
        <f t="shared" si="2"/>
        <v>0</v>
      </c>
      <c r="K23" s="48">
        <f t="shared" si="3"/>
        <v>0</v>
      </c>
      <c r="L23" s="48">
        <f t="shared" si="4"/>
        <v>0</v>
      </c>
      <c r="M23" s="393">
        <f t="shared" si="5"/>
        <v>0</v>
      </c>
      <c r="N23" s="393">
        <f t="shared" si="6"/>
        <v>0</v>
      </c>
      <c r="O23" s="393">
        <f t="shared" si="7"/>
        <v>0</v>
      </c>
      <c r="P23" s="393">
        <f t="shared" si="8"/>
        <v>0</v>
      </c>
      <c r="Q23" s="393">
        <f t="shared" si="9"/>
        <v>0</v>
      </c>
    </row>
    <row r="24" spans="1:17" s="48" customFormat="1" ht="12.75">
      <c r="A24" s="348" t="s">
        <v>1254</v>
      </c>
      <c r="B24" s="352"/>
      <c r="C24" s="197"/>
      <c r="D24" s="197"/>
      <c r="E24" s="197"/>
      <c r="F24" s="197"/>
      <c r="G24" s="91"/>
      <c r="H24" s="48">
        <f t="shared" si="0"/>
        <v>0</v>
      </c>
      <c r="I24" s="48">
        <f t="shared" si="1"/>
        <v>0</v>
      </c>
      <c r="J24" s="48">
        <f t="shared" si="2"/>
        <v>0</v>
      </c>
      <c r="K24" s="48">
        <f t="shared" si="3"/>
        <v>0</v>
      </c>
      <c r="L24" s="48">
        <f t="shared" si="4"/>
        <v>0</v>
      </c>
      <c r="M24" s="393">
        <f t="shared" si="5"/>
        <v>0</v>
      </c>
      <c r="N24" s="393">
        <f t="shared" si="6"/>
        <v>0</v>
      </c>
      <c r="O24" s="393">
        <f t="shared" si="7"/>
        <v>0</v>
      </c>
      <c r="P24" s="393">
        <f t="shared" si="8"/>
        <v>0</v>
      </c>
      <c r="Q24" s="393">
        <f t="shared" si="9"/>
        <v>0</v>
      </c>
    </row>
    <row r="25" spans="1:17" s="48" customFormat="1" ht="12.75">
      <c r="A25" s="348" t="s">
        <v>1255</v>
      </c>
      <c r="B25" s="352"/>
      <c r="C25" s="197"/>
      <c r="D25" s="197"/>
      <c r="E25" s="197"/>
      <c r="F25" s="197"/>
      <c r="G25" s="91"/>
      <c r="H25" s="48">
        <f t="shared" si="0"/>
        <v>0</v>
      </c>
      <c r="I25" s="48">
        <f t="shared" si="1"/>
        <v>0</v>
      </c>
      <c r="J25" s="48">
        <f t="shared" si="2"/>
        <v>0</v>
      </c>
      <c r="K25" s="48">
        <f t="shared" si="3"/>
        <v>0</v>
      </c>
      <c r="L25" s="48">
        <f t="shared" si="4"/>
        <v>0</v>
      </c>
      <c r="M25" s="393">
        <f t="shared" si="5"/>
        <v>0</v>
      </c>
      <c r="N25" s="393">
        <f t="shared" si="6"/>
        <v>0</v>
      </c>
      <c r="O25" s="393">
        <f t="shared" si="7"/>
        <v>0</v>
      </c>
      <c r="P25" s="393">
        <f t="shared" si="8"/>
        <v>0</v>
      </c>
      <c r="Q25" s="393">
        <f t="shared" si="9"/>
        <v>0</v>
      </c>
    </row>
    <row r="26" spans="1:17" s="48" customFormat="1" ht="13.5" thickBot="1">
      <c r="A26" s="350" t="s">
        <v>1256</v>
      </c>
      <c r="B26" s="353"/>
      <c r="C26" s="227"/>
      <c r="D26" s="227"/>
      <c r="E26" s="227"/>
      <c r="F26" s="227"/>
      <c r="G26" s="306"/>
      <c r="H26" s="48">
        <f t="shared" si="0"/>
        <v>0</v>
      </c>
      <c r="I26" s="48">
        <f t="shared" si="1"/>
        <v>0</v>
      </c>
      <c r="J26" s="48">
        <f t="shared" si="2"/>
        <v>0</v>
      </c>
      <c r="K26" s="48">
        <f t="shared" si="3"/>
        <v>0</v>
      </c>
      <c r="L26" s="48">
        <f t="shared" si="4"/>
        <v>0</v>
      </c>
      <c r="M26" s="393">
        <f t="shared" si="5"/>
        <v>0</v>
      </c>
      <c r="N26" s="393">
        <f t="shared" si="6"/>
        <v>0</v>
      </c>
      <c r="O26" s="393">
        <f t="shared" si="7"/>
        <v>0</v>
      </c>
      <c r="P26" s="393">
        <f t="shared" si="8"/>
        <v>0</v>
      </c>
      <c r="Q26" s="393">
        <f t="shared" si="9"/>
        <v>0</v>
      </c>
    </row>
    <row r="27" spans="1:17" s="48" customFormat="1" ht="12.75">
      <c r="A27" s="588" t="s">
        <v>1258</v>
      </c>
      <c r="B27" s="589"/>
      <c r="C27" s="589"/>
      <c r="D27" s="589"/>
      <c r="E27" s="589"/>
      <c r="F27" s="589"/>
      <c r="G27" s="590"/>
      <c r="M27" s="393"/>
      <c r="N27" s="393"/>
      <c r="O27" s="393"/>
      <c r="P27" s="393"/>
      <c r="Q27" s="393"/>
    </row>
    <row r="28" spans="1:17" s="48" customFormat="1" ht="25.5">
      <c r="A28" s="346" t="s">
        <v>1247</v>
      </c>
      <c r="B28" s="61" t="s">
        <v>1626</v>
      </c>
      <c r="C28" s="61" t="s">
        <v>1627</v>
      </c>
      <c r="D28" s="61" t="s">
        <v>1628</v>
      </c>
      <c r="E28" s="61" t="s">
        <v>1629</v>
      </c>
      <c r="F28" s="61" t="s">
        <v>1630</v>
      </c>
      <c r="G28" s="347" t="s">
        <v>1631</v>
      </c>
      <c r="M28" s="393"/>
      <c r="N28" s="393"/>
      <c r="O28" s="393"/>
      <c r="P28" s="393"/>
      <c r="Q28" s="393"/>
    </row>
    <row r="29" spans="1:17" s="48" customFormat="1" ht="12.75">
      <c r="A29" s="348" t="s">
        <v>1248</v>
      </c>
      <c r="B29" s="352"/>
      <c r="C29" s="197"/>
      <c r="D29" s="197"/>
      <c r="E29" s="197"/>
      <c r="F29" s="197"/>
      <c r="G29" s="91"/>
      <c r="H29" s="48">
        <f t="shared" si="0"/>
        <v>0</v>
      </c>
      <c r="I29" s="48">
        <f t="shared" si="1"/>
        <v>0</v>
      </c>
      <c r="J29" s="48">
        <f t="shared" si="2"/>
        <v>0</v>
      </c>
      <c r="K29" s="48">
        <f t="shared" si="3"/>
        <v>0</v>
      </c>
      <c r="L29" s="48">
        <f t="shared" si="4"/>
        <v>0</v>
      </c>
      <c r="M29" s="393">
        <f t="shared" si="5"/>
        <v>0</v>
      </c>
      <c r="N29" s="393">
        <f t="shared" si="6"/>
        <v>0</v>
      </c>
      <c r="O29" s="393">
        <f t="shared" si="7"/>
        <v>0</v>
      </c>
      <c r="P29" s="393">
        <f t="shared" si="8"/>
        <v>0</v>
      </c>
      <c r="Q29" s="393">
        <f t="shared" si="9"/>
        <v>0</v>
      </c>
    </row>
    <row r="30" spans="1:17" s="48" customFormat="1" ht="12.75">
      <c r="A30" s="348" t="s">
        <v>1249</v>
      </c>
      <c r="B30" s="352"/>
      <c r="C30" s="197"/>
      <c r="D30" s="197"/>
      <c r="E30" s="197"/>
      <c r="F30" s="197"/>
      <c r="G30" s="91"/>
      <c r="H30" s="48">
        <f t="shared" si="0"/>
        <v>0</v>
      </c>
      <c r="I30" s="48">
        <f t="shared" si="1"/>
        <v>0</v>
      </c>
      <c r="J30" s="48">
        <f t="shared" si="2"/>
        <v>0</v>
      </c>
      <c r="K30" s="48">
        <f t="shared" si="3"/>
        <v>0</v>
      </c>
      <c r="L30" s="48">
        <f t="shared" si="4"/>
        <v>0</v>
      </c>
      <c r="M30" s="393">
        <f t="shared" si="5"/>
        <v>0</v>
      </c>
      <c r="N30" s="393">
        <f t="shared" si="6"/>
        <v>0</v>
      </c>
      <c r="O30" s="393">
        <f t="shared" si="7"/>
        <v>0</v>
      </c>
      <c r="P30" s="393">
        <f t="shared" si="8"/>
        <v>0</v>
      </c>
      <c r="Q30" s="393">
        <f t="shared" si="9"/>
        <v>0</v>
      </c>
    </row>
    <row r="31" spans="1:17" s="48" customFormat="1" ht="12.75">
      <c r="A31" s="348" t="s">
        <v>1250</v>
      </c>
      <c r="B31" s="352"/>
      <c r="C31" s="197"/>
      <c r="D31" s="197"/>
      <c r="E31" s="197"/>
      <c r="F31" s="197"/>
      <c r="G31" s="91"/>
      <c r="H31" s="48">
        <f t="shared" si="0"/>
        <v>0</v>
      </c>
      <c r="I31" s="48">
        <f t="shared" si="1"/>
        <v>0</v>
      </c>
      <c r="J31" s="48">
        <f t="shared" si="2"/>
        <v>0</v>
      </c>
      <c r="K31" s="48">
        <f t="shared" si="3"/>
        <v>0</v>
      </c>
      <c r="L31" s="48">
        <f t="shared" si="4"/>
        <v>0</v>
      </c>
      <c r="M31" s="393">
        <f t="shared" si="5"/>
        <v>0</v>
      </c>
      <c r="N31" s="393">
        <f t="shared" si="6"/>
        <v>0</v>
      </c>
      <c r="O31" s="393">
        <f t="shared" si="7"/>
        <v>0</v>
      </c>
      <c r="P31" s="393">
        <f t="shared" si="8"/>
        <v>0</v>
      </c>
      <c r="Q31" s="393">
        <f t="shared" si="9"/>
        <v>0</v>
      </c>
    </row>
    <row r="32" spans="1:17" s="48" customFormat="1" ht="12.75">
      <c r="A32" s="348" t="s">
        <v>1251</v>
      </c>
      <c r="B32" s="352"/>
      <c r="C32" s="197"/>
      <c r="D32" s="197"/>
      <c r="E32" s="197"/>
      <c r="F32" s="197"/>
      <c r="G32" s="91"/>
      <c r="H32" s="48">
        <f t="shared" si="0"/>
        <v>0</v>
      </c>
      <c r="I32" s="48">
        <f t="shared" si="1"/>
        <v>0</v>
      </c>
      <c r="J32" s="48">
        <f t="shared" si="2"/>
        <v>0</v>
      </c>
      <c r="K32" s="48">
        <f t="shared" si="3"/>
        <v>0</v>
      </c>
      <c r="L32" s="48">
        <f t="shared" si="4"/>
        <v>0</v>
      </c>
      <c r="M32" s="393">
        <f t="shared" si="5"/>
        <v>0</v>
      </c>
      <c r="N32" s="393">
        <f t="shared" si="6"/>
        <v>0</v>
      </c>
      <c r="O32" s="393">
        <f t="shared" si="7"/>
        <v>0</v>
      </c>
      <c r="P32" s="393">
        <f t="shared" si="8"/>
        <v>0</v>
      </c>
      <c r="Q32" s="393">
        <f t="shared" si="9"/>
        <v>0</v>
      </c>
    </row>
    <row r="33" spans="1:17" s="48" customFormat="1" ht="12.75">
      <c r="A33" s="348" t="s">
        <v>1252</v>
      </c>
      <c r="B33" s="352"/>
      <c r="C33" s="197"/>
      <c r="D33" s="197"/>
      <c r="E33" s="197"/>
      <c r="F33" s="197"/>
      <c r="G33" s="91"/>
      <c r="H33" s="48">
        <f t="shared" si="0"/>
        <v>0</v>
      </c>
      <c r="I33" s="48">
        <f t="shared" si="1"/>
        <v>0</v>
      </c>
      <c r="J33" s="48">
        <f t="shared" si="2"/>
        <v>0</v>
      </c>
      <c r="K33" s="48">
        <f t="shared" si="3"/>
        <v>0</v>
      </c>
      <c r="L33" s="48">
        <f t="shared" si="4"/>
        <v>0</v>
      </c>
      <c r="M33" s="393">
        <f t="shared" si="5"/>
        <v>0</v>
      </c>
      <c r="N33" s="393">
        <f t="shared" si="6"/>
        <v>0</v>
      </c>
      <c r="O33" s="393">
        <f t="shared" si="7"/>
        <v>0</v>
      </c>
      <c r="P33" s="393">
        <f t="shared" si="8"/>
        <v>0</v>
      </c>
      <c r="Q33" s="393">
        <f t="shared" si="9"/>
        <v>0</v>
      </c>
    </row>
    <row r="34" spans="1:17" s="48" customFormat="1" ht="12.75">
      <c r="A34" s="348" t="s">
        <v>1253</v>
      </c>
      <c r="B34" s="352"/>
      <c r="C34" s="197"/>
      <c r="D34" s="197"/>
      <c r="E34" s="197"/>
      <c r="F34" s="197"/>
      <c r="G34" s="91"/>
      <c r="H34" s="48">
        <f t="shared" si="0"/>
        <v>0</v>
      </c>
      <c r="I34" s="48">
        <f t="shared" si="1"/>
        <v>0</v>
      </c>
      <c r="J34" s="48">
        <f t="shared" si="2"/>
        <v>0</v>
      </c>
      <c r="K34" s="48">
        <f t="shared" si="3"/>
        <v>0</v>
      </c>
      <c r="L34" s="48">
        <f t="shared" si="4"/>
        <v>0</v>
      </c>
      <c r="M34" s="393">
        <f t="shared" si="5"/>
        <v>0</v>
      </c>
      <c r="N34" s="393">
        <f t="shared" si="6"/>
        <v>0</v>
      </c>
      <c r="O34" s="393">
        <f t="shared" si="7"/>
        <v>0</v>
      </c>
      <c r="P34" s="393">
        <f t="shared" si="8"/>
        <v>0</v>
      </c>
      <c r="Q34" s="393">
        <f t="shared" si="9"/>
        <v>0</v>
      </c>
    </row>
    <row r="35" spans="1:17" s="48" customFormat="1" ht="12.75">
      <c r="A35" s="348" t="s">
        <v>1254</v>
      </c>
      <c r="B35" s="352"/>
      <c r="C35" s="197"/>
      <c r="D35" s="197"/>
      <c r="E35" s="197"/>
      <c r="F35" s="197"/>
      <c r="G35" s="91"/>
      <c r="H35" s="48">
        <f t="shared" si="0"/>
        <v>0</v>
      </c>
      <c r="I35" s="48">
        <f t="shared" si="1"/>
        <v>0</v>
      </c>
      <c r="J35" s="48">
        <f t="shared" si="2"/>
        <v>0</v>
      </c>
      <c r="K35" s="48">
        <f t="shared" si="3"/>
        <v>0</v>
      </c>
      <c r="L35" s="48">
        <f t="shared" si="4"/>
        <v>0</v>
      </c>
      <c r="M35" s="393">
        <f t="shared" si="5"/>
        <v>0</v>
      </c>
      <c r="N35" s="393">
        <f t="shared" si="6"/>
        <v>0</v>
      </c>
      <c r="O35" s="393">
        <f t="shared" si="7"/>
        <v>0</v>
      </c>
      <c r="P35" s="393">
        <f t="shared" si="8"/>
        <v>0</v>
      </c>
      <c r="Q35" s="393">
        <f t="shared" si="9"/>
        <v>0</v>
      </c>
    </row>
    <row r="36" spans="1:17" s="48" customFormat="1" ht="12.75">
      <c r="A36" s="348" t="s">
        <v>1255</v>
      </c>
      <c r="B36" s="352"/>
      <c r="C36" s="197"/>
      <c r="D36" s="197"/>
      <c r="E36" s="197"/>
      <c r="F36" s="197"/>
      <c r="G36" s="91"/>
      <c r="H36" s="48">
        <f t="shared" si="0"/>
        <v>0</v>
      </c>
      <c r="I36" s="48">
        <f t="shared" si="1"/>
        <v>0</v>
      </c>
      <c r="J36" s="48">
        <f t="shared" si="2"/>
        <v>0</v>
      </c>
      <c r="K36" s="48">
        <f t="shared" si="3"/>
        <v>0</v>
      </c>
      <c r="L36" s="48">
        <f t="shared" si="4"/>
        <v>0</v>
      </c>
      <c r="M36" s="393">
        <f t="shared" si="5"/>
        <v>0</v>
      </c>
      <c r="N36" s="393">
        <f t="shared" si="6"/>
        <v>0</v>
      </c>
      <c r="O36" s="393">
        <f t="shared" si="7"/>
        <v>0</v>
      </c>
      <c r="P36" s="393">
        <f t="shared" si="8"/>
        <v>0</v>
      </c>
      <c r="Q36" s="393">
        <f t="shared" si="9"/>
        <v>0</v>
      </c>
    </row>
    <row r="37" spans="1:17" s="48" customFormat="1" ht="13.5" thickBot="1">
      <c r="A37" s="350" t="s">
        <v>1256</v>
      </c>
      <c r="B37" s="353"/>
      <c r="C37" s="227"/>
      <c r="D37" s="227"/>
      <c r="E37" s="227"/>
      <c r="F37" s="227"/>
      <c r="G37" s="306"/>
      <c r="H37" s="48">
        <f t="shared" si="0"/>
        <v>0</v>
      </c>
      <c r="I37" s="48">
        <f t="shared" si="1"/>
        <v>0</v>
      </c>
      <c r="J37" s="48">
        <f t="shared" si="2"/>
        <v>0</v>
      </c>
      <c r="K37" s="48">
        <f t="shared" si="3"/>
        <v>0</v>
      </c>
      <c r="L37" s="48">
        <f t="shared" si="4"/>
        <v>0</v>
      </c>
      <c r="M37" s="393">
        <f t="shared" si="5"/>
        <v>0</v>
      </c>
      <c r="N37" s="393">
        <f t="shared" si="6"/>
        <v>0</v>
      </c>
      <c r="O37" s="393">
        <f t="shared" si="7"/>
        <v>0</v>
      </c>
      <c r="P37" s="393">
        <f t="shared" si="8"/>
        <v>0</v>
      </c>
      <c r="Q37" s="393">
        <f t="shared" si="9"/>
        <v>0</v>
      </c>
    </row>
    <row r="38" spans="1:17" s="48" customFormat="1" ht="12.75">
      <c r="A38" s="588" t="s">
        <v>1259</v>
      </c>
      <c r="B38" s="589"/>
      <c r="C38" s="589"/>
      <c r="D38" s="589"/>
      <c r="E38" s="589"/>
      <c r="F38" s="589"/>
      <c r="G38" s="590"/>
      <c r="M38" s="393"/>
      <c r="N38" s="393"/>
      <c r="O38" s="393"/>
      <c r="P38" s="393"/>
      <c r="Q38" s="393"/>
    </row>
    <row r="39" spans="1:17" s="48" customFormat="1" ht="25.5">
      <c r="A39" s="346" t="s">
        <v>1247</v>
      </c>
      <c r="B39" s="61" t="s">
        <v>1626</v>
      </c>
      <c r="C39" s="61" t="s">
        <v>1627</v>
      </c>
      <c r="D39" s="61" t="s">
        <v>1628</v>
      </c>
      <c r="E39" s="61" t="s">
        <v>1629</v>
      </c>
      <c r="F39" s="61" t="s">
        <v>1630</v>
      </c>
      <c r="G39" s="347" t="s">
        <v>1631</v>
      </c>
      <c r="M39" s="393"/>
      <c r="N39" s="393"/>
      <c r="O39" s="393"/>
      <c r="P39" s="393"/>
      <c r="Q39" s="393"/>
    </row>
    <row r="40" spans="1:17" s="48" customFormat="1" ht="12.75">
      <c r="A40" s="348" t="s">
        <v>1248</v>
      </c>
      <c r="B40" s="352"/>
      <c r="C40" s="197"/>
      <c r="D40" s="197"/>
      <c r="E40" s="197"/>
      <c r="F40" s="197"/>
      <c r="G40" s="91"/>
      <c r="H40" s="48">
        <f t="shared" si="0"/>
        <v>0</v>
      </c>
      <c r="I40" s="48">
        <f t="shared" si="1"/>
        <v>0</v>
      </c>
      <c r="J40" s="48">
        <f t="shared" si="2"/>
        <v>0</v>
      </c>
      <c r="K40" s="48">
        <f t="shared" si="3"/>
        <v>0</v>
      </c>
      <c r="L40" s="48">
        <f t="shared" si="4"/>
        <v>0</v>
      </c>
      <c r="M40" s="393">
        <f t="shared" si="5"/>
        <v>0</v>
      </c>
      <c r="N40" s="393">
        <f t="shared" si="6"/>
        <v>0</v>
      </c>
      <c r="O40" s="393">
        <f t="shared" si="7"/>
        <v>0</v>
      </c>
      <c r="P40" s="393">
        <f t="shared" si="8"/>
        <v>0</v>
      </c>
      <c r="Q40" s="393">
        <f t="shared" si="9"/>
        <v>0</v>
      </c>
    </row>
    <row r="41" spans="1:17" s="48" customFormat="1" ht="12.75">
      <c r="A41" s="348" t="s">
        <v>1249</v>
      </c>
      <c r="B41" s="352"/>
      <c r="C41" s="197"/>
      <c r="D41" s="197"/>
      <c r="E41" s="197"/>
      <c r="F41" s="197"/>
      <c r="G41" s="91"/>
      <c r="H41" s="48">
        <f t="shared" si="0"/>
        <v>0</v>
      </c>
      <c r="I41" s="48">
        <f t="shared" si="1"/>
        <v>0</v>
      </c>
      <c r="J41" s="48">
        <f t="shared" si="2"/>
        <v>0</v>
      </c>
      <c r="K41" s="48">
        <f t="shared" si="3"/>
        <v>0</v>
      </c>
      <c r="L41" s="48">
        <f t="shared" si="4"/>
        <v>0</v>
      </c>
      <c r="M41" s="393">
        <f t="shared" si="5"/>
        <v>0</v>
      </c>
      <c r="N41" s="393">
        <f t="shared" si="6"/>
        <v>0</v>
      </c>
      <c r="O41" s="393">
        <f t="shared" si="7"/>
        <v>0</v>
      </c>
      <c r="P41" s="393">
        <f t="shared" si="8"/>
        <v>0</v>
      </c>
      <c r="Q41" s="393">
        <f t="shared" si="9"/>
        <v>0</v>
      </c>
    </row>
    <row r="42" spans="1:17" s="48" customFormat="1" ht="12.75">
      <c r="A42" s="348" t="s">
        <v>1250</v>
      </c>
      <c r="B42" s="352"/>
      <c r="C42" s="197"/>
      <c r="D42" s="197"/>
      <c r="E42" s="197"/>
      <c r="F42" s="197"/>
      <c r="G42" s="91"/>
      <c r="H42" s="48">
        <f t="shared" si="0"/>
        <v>0</v>
      </c>
      <c r="I42" s="48">
        <f t="shared" si="1"/>
        <v>0</v>
      </c>
      <c r="J42" s="48">
        <f t="shared" si="2"/>
        <v>0</v>
      </c>
      <c r="K42" s="48">
        <f t="shared" si="3"/>
        <v>0</v>
      </c>
      <c r="L42" s="48">
        <f t="shared" si="4"/>
        <v>0</v>
      </c>
      <c r="M42" s="393">
        <f t="shared" si="5"/>
        <v>0</v>
      </c>
      <c r="N42" s="393">
        <f t="shared" si="6"/>
        <v>0</v>
      </c>
      <c r="O42" s="393">
        <f t="shared" si="7"/>
        <v>0</v>
      </c>
      <c r="P42" s="393">
        <f t="shared" si="8"/>
        <v>0</v>
      </c>
      <c r="Q42" s="393">
        <f t="shared" si="9"/>
        <v>0</v>
      </c>
    </row>
    <row r="43" spans="1:17" s="48" customFormat="1" ht="12.75">
      <c r="A43" s="348" t="s">
        <v>1251</v>
      </c>
      <c r="B43" s="352"/>
      <c r="C43" s="197"/>
      <c r="D43" s="197"/>
      <c r="E43" s="197"/>
      <c r="F43" s="197"/>
      <c r="G43" s="91"/>
      <c r="H43" s="48">
        <f t="shared" si="0"/>
        <v>0</v>
      </c>
      <c r="I43" s="48">
        <f t="shared" si="1"/>
        <v>0</v>
      </c>
      <c r="J43" s="48">
        <f t="shared" si="2"/>
        <v>0</v>
      </c>
      <c r="K43" s="48">
        <f t="shared" si="3"/>
        <v>0</v>
      </c>
      <c r="L43" s="48">
        <f t="shared" si="4"/>
        <v>0</v>
      </c>
      <c r="M43" s="393">
        <f t="shared" si="5"/>
        <v>0</v>
      </c>
      <c r="N43" s="393">
        <f t="shared" si="6"/>
        <v>0</v>
      </c>
      <c r="O43" s="393">
        <f t="shared" si="7"/>
        <v>0</v>
      </c>
      <c r="P43" s="393">
        <f t="shared" si="8"/>
        <v>0</v>
      </c>
      <c r="Q43" s="393">
        <f t="shared" si="9"/>
        <v>0</v>
      </c>
    </row>
    <row r="44" spans="1:17" s="48" customFormat="1" ht="12.75">
      <c r="A44" s="348" t="s">
        <v>1252</v>
      </c>
      <c r="B44" s="352"/>
      <c r="C44" s="197"/>
      <c r="D44" s="197"/>
      <c r="E44" s="197"/>
      <c r="F44" s="197"/>
      <c r="G44" s="91"/>
      <c r="H44" s="48">
        <f t="shared" si="0"/>
        <v>0</v>
      </c>
      <c r="I44" s="48">
        <f t="shared" si="1"/>
        <v>0</v>
      </c>
      <c r="J44" s="48">
        <f t="shared" si="2"/>
        <v>0</v>
      </c>
      <c r="K44" s="48">
        <f t="shared" si="3"/>
        <v>0</v>
      </c>
      <c r="L44" s="48">
        <f t="shared" si="4"/>
        <v>0</v>
      </c>
      <c r="M44" s="393">
        <f t="shared" si="5"/>
        <v>0</v>
      </c>
      <c r="N44" s="393">
        <f t="shared" si="6"/>
        <v>0</v>
      </c>
      <c r="O44" s="393">
        <f t="shared" si="7"/>
        <v>0</v>
      </c>
      <c r="P44" s="393">
        <f t="shared" si="8"/>
        <v>0</v>
      </c>
      <c r="Q44" s="393">
        <f t="shared" si="9"/>
        <v>0</v>
      </c>
    </row>
    <row r="45" spans="1:17" s="48" customFormat="1" ht="12.75">
      <c r="A45" s="348" t="s">
        <v>1253</v>
      </c>
      <c r="B45" s="352"/>
      <c r="C45" s="197"/>
      <c r="D45" s="197"/>
      <c r="E45" s="197"/>
      <c r="F45" s="197"/>
      <c r="G45" s="91"/>
      <c r="H45" s="48">
        <f t="shared" si="0"/>
        <v>0</v>
      </c>
      <c r="I45" s="48">
        <f t="shared" si="1"/>
        <v>0</v>
      </c>
      <c r="J45" s="48">
        <f t="shared" si="2"/>
        <v>0</v>
      </c>
      <c r="K45" s="48">
        <f t="shared" si="3"/>
        <v>0</v>
      </c>
      <c r="L45" s="48">
        <f t="shared" si="4"/>
        <v>0</v>
      </c>
      <c r="M45" s="393">
        <f t="shared" si="5"/>
        <v>0</v>
      </c>
      <c r="N45" s="393">
        <f t="shared" si="6"/>
        <v>0</v>
      </c>
      <c r="O45" s="393">
        <f t="shared" si="7"/>
        <v>0</v>
      </c>
      <c r="P45" s="393">
        <f t="shared" si="8"/>
        <v>0</v>
      </c>
      <c r="Q45" s="393">
        <f t="shared" si="9"/>
        <v>0</v>
      </c>
    </row>
    <row r="46" spans="1:17" s="48" customFormat="1" ht="12.75">
      <c r="A46" s="348" t="s">
        <v>1254</v>
      </c>
      <c r="B46" s="352"/>
      <c r="C46" s="197"/>
      <c r="D46" s="197"/>
      <c r="E46" s="197"/>
      <c r="F46" s="197"/>
      <c r="G46" s="91"/>
      <c r="H46" s="48">
        <f t="shared" si="0"/>
        <v>0</v>
      </c>
      <c r="I46" s="48">
        <f t="shared" si="1"/>
        <v>0</v>
      </c>
      <c r="J46" s="48">
        <f t="shared" si="2"/>
        <v>0</v>
      </c>
      <c r="K46" s="48">
        <f t="shared" si="3"/>
        <v>0</v>
      </c>
      <c r="L46" s="48">
        <f t="shared" si="4"/>
        <v>0</v>
      </c>
      <c r="M46" s="393">
        <f t="shared" si="5"/>
        <v>0</v>
      </c>
      <c r="N46" s="393">
        <f t="shared" si="6"/>
        <v>0</v>
      </c>
      <c r="O46" s="393">
        <f t="shared" si="7"/>
        <v>0</v>
      </c>
      <c r="P46" s="393">
        <f t="shared" si="8"/>
        <v>0</v>
      </c>
      <c r="Q46" s="393">
        <f t="shared" si="9"/>
        <v>0</v>
      </c>
    </row>
    <row r="47" spans="1:17" s="48" customFormat="1" ht="12.75">
      <c r="A47" s="348" t="s">
        <v>1255</v>
      </c>
      <c r="B47" s="352"/>
      <c r="C47" s="197"/>
      <c r="D47" s="197"/>
      <c r="E47" s="197"/>
      <c r="F47" s="197"/>
      <c r="G47" s="91"/>
      <c r="H47" s="48">
        <f t="shared" si="0"/>
        <v>0</v>
      </c>
      <c r="I47" s="48">
        <f t="shared" si="1"/>
        <v>0</v>
      </c>
      <c r="J47" s="48">
        <f t="shared" si="2"/>
        <v>0</v>
      </c>
      <c r="K47" s="48">
        <f t="shared" si="3"/>
        <v>0</v>
      </c>
      <c r="L47" s="48">
        <f t="shared" si="4"/>
        <v>0</v>
      </c>
      <c r="M47" s="393">
        <f t="shared" si="5"/>
        <v>0</v>
      </c>
      <c r="N47" s="393">
        <f t="shared" si="6"/>
        <v>0</v>
      </c>
      <c r="O47" s="393">
        <f t="shared" si="7"/>
        <v>0</v>
      </c>
      <c r="P47" s="393">
        <f t="shared" si="8"/>
        <v>0</v>
      </c>
      <c r="Q47" s="393">
        <f t="shared" si="9"/>
        <v>0</v>
      </c>
    </row>
    <row r="48" spans="1:17" s="48" customFormat="1" ht="13.5" thickBot="1">
      <c r="A48" s="350" t="s">
        <v>1256</v>
      </c>
      <c r="B48" s="353"/>
      <c r="C48" s="227"/>
      <c r="D48" s="227"/>
      <c r="E48" s="227"/>
      <c r="F48" s="227"/>
      <c r="G48" s="306"/>
      <c r="H48" s="48">
        <f t="shared" si="0"/>
        <v>0</v>
      </c>
      <c r="I48" s="48">
        <f t="shared" si="1"/>
        <v>0</v>
      </c>
      <c r="J48" s="48">
        <f t="shared" si="2"/>
        <v>0</v>
      </c>
      <c r="K48" s="48">
        <f t="shared" si="3"/>
        <v>0</v>
      </c>
      <c r="L48" s="48">
        <f t="shared" si="4"/>
        <v>0</v>
      </c>
      <c r="M48" s="393">
        <f t="shared" si="5"/>
        <v>0</v>
      </c>
      <c r="N48" s="393">
        <f t="shared" si="6"/>
        <v>0</v>
      </c>
      <c r="O48" s="393">
        <f t="shared" si="7"/>
        <v>0</v>
      </c>
      <c r="P48" s="393">
        <f t="shared" si="8"/>
        <v>0</v>
      </c>
      <c r="Q48" s="393">
        <f t="shared" si="9"/>
        <v>0</v>
      </c>
    </row>
    <row r="49" spans="8:17" ht="12.75">
      <c r="H49" s="202">
        <f>SUM(H1:H48)</f>
        <v>0</v>
      </c>
      <c r="I49" s="202">
        <f aca="true" t="shared" si="10" ref="I49:Q49">SUM(I1:I48)</f>
        <v>0</v>
      </c>
      <c r="J49" s="202">
        <f t="shared" si="10"/>
        <v>0</v>
      </c>
      <c r="K49" s="202">
        <f t="shared" si="10"/>
        <v>0</v>
      </c>
      <c r="L49" s="202">
        <f t="shared" si="10"/>
        <v>0</v>
      </c>
      <c r="M49" s="365">
        <f t="shared" si="10"/>
        <v>0</v>
      </c>
      <c r="N49" s="365">
        <f t="shared" si="10"/>
        <v>0</v>
      </c>
      <c r="O49" s="365">
        <f t="shared" si="10"/>
        <v>0</v>
      </c>
      <c r="P49" s="365">
        <f t="shared" si="10"/>
        <v>0</v>
      </c>
      <c r="Q49" s="365">
        <f t="shared" si="10"/>
        <v>0</v>
      </c>
    </row>
    <row r="50" spans="8:13" ht="12.75">
      <c r="H50" s="202">
        <f>SUM(H49:L49)</f>
        <v>0</v>
      </c>
      <c r="M50" s="365">
        <f>SUM(M49:Q49)</f>
        <v>0</v>
      </c>
    </row>
  </sheetData>
  <sheetProtection password="A0E6" sheet="1" selectLockedCells="1"/>
  <mergeCells count="12">
    <mergeCell ref="E3:G3"/>
    <mergeCell ref="E4:G4"/>
    <mergeCell ref="C2:D2"/>
    <mergeCell ref="C3:D3"/>
    <mergeCell ref="C4:D4"/>
    <mergeCell ref="A2:B4"/>
    <mergeCell ref="A1:G1"/>
    <mergeCell ref="A38:G38"/>
    <mergeCell ref="A27:G27"/>
    <mergeCell ref="A16:G16"/>
    <mergeCell ref="A5:G5"/>
    <mergeCell ref="E2:G2"/>
  </mergeCells>
  <printOptions/>
  <pageMargins left="0.7" right="0.7" top="0.75" bottom="0.75" header="0.3" footer="0.3"/>
  <pageSetup fitToHeight="1" fitToWidth="1" horizontalDpi="300" verticalDpi="300" orientation="landscape" paperSize="5" scale="76" r:id="rId1"/>
  <headerFooter>
    <oddHeader>&amp;LTARPS&amp;C&amp;P OF &amp;N&amp;RSTATE OF FLORIDA STANDBY SERVICES CONTRACT</oddHeader>
  </headerFooter>
</worksheet>
</file>

<file path=xl/worksheets/sheet22.xml><?xml version="1.0" encoding="utf-8"?>
<worksheet xmlns="http://schemas.openxmlformats.org/spreadsheetml/2006/main" xmlns:r="http://schemas.openxmlformats.org/officeDocument/2006/relationships">
  <sheetPr codeName="Sheet20">
    <tabColor theme="6" tint="-0.24997000396251678"/>
    <pageSetUpPr fitToPage="1"/>
  </sheetPr>
  <dimension ref="A1:G12"/>
  <sheetViews>
    <sheetView showGridLines="0" view="pageLayout" zoomScaleSheetLayoutView="87" workbookViewId="0" topLeftCell="A1">
      <selection activeCell="A2" sqref="A2:B4"/>
    </sheetView>
  </sheetViews>
  <sheetFormatPr defaultColWidth="8.421875" defaultRowHeight="12.75"/>
  <cols>
    <col min="1" max="1" width="12.7109375" style="202" customWidth="1"/>
    <col min="2" max="2" width="55.7109375" style="202" customWidth="1"/>
    <col min="3" max="3" width="12.7109375" style="202" customWidth="1"/>
    <col min="4" max="4" width="14.8515625" style="202" customWidth="1"/>
    <col min="5" max="5" width="55.7109375" style="202" customWidth="1"/>
    <col min="6" max="7" width="0" style="202" hidden="1" customWidth="1"/>
    <col min="8" max="16384" width="8.421875" style="202" customWidth="1"/>
  </cols>
  <sheetData>
    <row r="1" spans="1:5" s="78" customFormat="1" ht="16.5" thickBot="1">
      <c r="A1" s="468" t="str">
        <f>INSTRUCTIONS!C2&amp;" - "&amp;INSTRUCTIONS!H3</f>
        <v>ATTACHMENT B PRICE PROPOSAL - Initial Contract Period (Years 4-6)</v>
      </c>
      <c r="B1" s="469"/>
      <c r="C1" s="469"/>
      <c r="D1" s="469"/>
      <c r="E1" s="469"/>
    </row>
    <row r="2" spans="1:5" s="78" customFormat="1" ht="15">
      <c r="A2" s="486" t="s">
        <v>1637</v>
      </c>
      <c r="B2" s="487"/>
      <c r="C2" s="533" t="str">
        <f>INSTRUCTIONS!C3</f>
        <v>CONTRACTOR NAME:</v>
      </c>
      <c r="D2" s="534"/>
      <c r="E2" s="79" t="str">
        <f>IF(ISBLANK(INSTRUCTIONS!F3),"Please update the INSTRUCTIONS tab.",INSTRUCTIONS!F3)</f>
        <v>Please update the INSTRUCTIONS tab.</v>
      </c>
    </row>
    <row r="3" spans="1:5" s="78" customFormat="1" ht="15">
      <c r="A3" s="488"/>
      <c r="B3" s="489"/>
      <c r="C3" s="535" t="str">
        <f>INSTRUCTIONS!C4</f>
        <v>PRINCIPAL POC: </v>
      </c>
      <c r="D3" s="536"/>
      <c r="E3" s="263" t="str">
        <f>IF(ISBLANK(INSTRUCTIONS!F4),"Please update the INSTRUCTIONS tab.",INSTRUCTIONS!F4)</f>
        <v>Please update the INSTRUCTIONS tab.</v>
      </c>
    </row>
    <row r="4" spans="1:5" s="78" customFormat="1" ht="15.75" thickBot="1">
      <c r="A4" s="490"/>
      <c r="B4" s="491"/>
      <c r="C4" s="537" t="str">
        <f>INSTRUCTIONS!C6</f>
        <v>REVISION DATE:</v>
      </c>
      <c r="D4" s="538"/>
      <c r="E4" s="264" t="str">
        <f>IF(ISBLANK(INSTRUCTIONS!F6),"Please update the INSTRUCTIONS tab.",INSTRUCTIONS!F6)</f>
        <v>Please update the INSTRUCTIONS tab.</v>
      </c>
    </row>
    <row r="5" spans="1:5" s="78" customFormat="1" ht="12.75">
      <c r="A5" s="530" t="s">
        <v>1521</v>
      </c>
      <c r="B5" s="531"/>
      <c r="C5" s="531"/>
      <c r="D5" s="531"/>
      <c r="E5" s="532"/>
    </row>
    <row r="6" spans="1:5" s="78" customFormat="1" ht="13.5" thickBot="1">
      <c r="A6" s="513" t="s">
        <v>198</v>
      </c>
      <c r="B6" s="514"/>
      <c r="C6" s="514"/>
      <c r="D6" s="514"/>
      <c r="E6" s="515"/>
    </row>
    <row r="7" spans="1:5" s="48" customFormat="1" ht="12.75">
      <c r="A7" s="354" t="s">
        <v>209</v>
      </c>
      <c r="B7" s="354" t="s">
        <v>26</v>
      </c>
      <c r="C7" s="354" t="s">
        <v>28</v>
      </c>
      <c r="D7" s="355" t="s">
        <v>1318</v>
      </c>
      <c r="E7" s="354" t="s">
        <v>30</v>
      </c>
    </row>
    <row r="8" spans="1:7" s="48" customFormat="1" ht="12.75">
      <c r="A8" s="348">
        <v>1</v>
      </c>
      <c r="B8" s="399" t="s">
        <v>1384</v>
      </c>
      <c r="C8" s="349" t="s">
        <v>1596</v>
      </c>
      <c r="D8" s="352"/>
      <c r="E8" s="102"/>
      <c r="F8" s="48">
        <f>IF(ISBLANK(D8),0,IF(D8=0,0,1))</f>
        <v>0</v>
      </c>
      <c r="G8" s="393">
        <f>D8</f>
        <v>0</v>
      </c>
    </row>
    <row r="9" spans="1:7" s="356" customFormat="1" ht="12.75">
      <c r="A9" s="348">
        <v>1</v>
      </c>
      <c r="B9" s="188" t="s">
        <v>1386</v>
      </c>
      <c r="C9" s="349" t="s">
        <v>1596</v>
      </c>
      <c r="D9" s="352"/>
      <c r="E9" s="406"/>
      <c r="F9" s="48">
        <f>IF(ISBLANK(D9),0,IF(D9=0,0,1))</f>
        <v>0</v>
      </c>
      <c r="G9" s="393">
        <f>D9</f>
        <v>0</v>
      </c>
    </row>
    <row r="10" spans="1:7" s="48" customFormat="1" ht="12.75">
      <c r="A10" s="348">
        <v>1</v>
      </c>
      <c r="B10" s="188" t="s">
        <v>1387</v>
      </c>
      <c r="C10" s="349" t="s">
        <v>1596</v>
      </c>
      <c r="D10" s="352"/>
      <c r="E10" s="102"/>
      <c r="F10" s="48">
        <f>IF(ISBLANK(D10),0,IF(D10=0,0,1))</f>
        <v>0</v>
      </c>
      <c r="G10" s="393">
        <f>D10</f>
        <v>0</v>
      </c>
    </row>
    <row r="11" spans="1:7" s="48" customFormat="1" ht="13.5" thickBot="1">
      <c r="A11" s="350">
        <v>1</v>
      </c>
      <c r="B11" s="400" t="s">
        <v>1388</v>
      </c>
      <c r="C11" s="351" t="s">
        <v>1596</v>
      </c>
      <c r="D11" s="353"/>
      <c r="E11" s="407"/>
      <c r="F11" s="48">
        <f>IF(ISBLANK(D11),0,IF(D11=0,0,1))</f>
        <v>0</v>
      </c>
      <c r="G11" s="393">
        <f>D11</f>
        <v>0</v>
      </c>
    </row>
    <row r="12" spans="6:7" ht="12.75">
      <c r="F12" s="202">
        <f>SUM(F8:F11)</f>
        <v>0</v>
      </c>
      <c r="G12" s="365">
        <f>SUM(G8:G11)</f>
        <v>0</v>
      </c>
    </row>
  </sheetData>
  <sheetProtection selectLockedCells="1"/>
  <mergeCells count="7">
    <mergeCell ref="A5:E5"/>
    <mergeCell ref="A6:E6"/>
    <mergeCell ref="A2:B4"/>
    <mergeCell ref="C3:D3"/>
    <mergeCell ref="C4:D4"/>
    <mergeCell ref="A1:E1"/>
    <mergeCell ref="C2:D2"/>
  </mergeCells>
  <printOptions/>
  <pageMargins left="0.7" right="0.7" top="0.75" bottom="0.75" header="0.3" footer="0.3"/>
  <pageSetup fitToHeight="1" fitToWidth="1" horizontalDpi="300" verticalDpi="300" orientation="landscape" paperSize="5" r:id="rId1"/>
  <headerFooter>
    <oddHeader>&amp;LSHELF STABLE MEALS&amp;C&amp;P OF &amp;N&amp;RSTATE OF FLORIDA STANDBY SERVICES CONTRACT</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H75"/>
  <sheetViews>
    <sheetView showGridLines="0" view="pageLayout" workbookViewId="0" topLeftCell="A1">
      <selection activeCell="E10" sqref="E10"/>
    </sheetView>
  </sheetViews>
  <sheetFormatPr defaultColWidth="9.140625" defaultRowHeight="12.75"/>
  <cols>
    <col min="1" max="1" width="8.57421875" style="202" bestFit="1" customWidth="1"/>
    <col min="2" max="2" width="60.7109375" style="202" customWidth="1"/>
    <col min="3" max="3" width="34.00390625" style="202" bestFit="1" customWidth="1"/>
    <col min="4" max="5" width="12.7109375" style="202" customWidth="1"/>
    <col min="6" max="6" width="50.7109375" style="202" customWidth="1"/>
    <col min="7" max="8" width="0" style="202" hidden="1" customWidth="1"/>
    <col min="9" max="16384" width="9.140625" style="202" customWidth="1"/>
  </cols>
  <sheetData>
    <row r="1" spans="1:6" s="78" customFormat="1" ht="16.5" thickBot="1">
      <c r="A1" s="583" t="str">
        <f>INSTRUCTIONS!C2&amp;" - "&amp;INSTRUCTIONS!H3</f>
        <v>ATTACHMENT B PRICE PROPOSAL - Initial Contract Period (Years 4-6)</v>
      </c>
      <c r="B1" s="584"/>
      <c r="C1" s="584"/>
      <c r="D1" s="584"/>
      <c r="E1" s="584"/>
      <c r="F1" s="585"/>
    </row>
    <row r="2" spans="1:6" s="78" customFormat="1" ht="15">
      <c r="A2" s="581" t="s">
        <v>1393</v>
      </c>
      <c r="B2" s="488"/>
      <c r="C2" s="489"/>
      <c r="D2" s="257" t="str">
        <f>INSTRUCTIONS!C3</f>
        <v>CONTRACTOR NAME:</v>
      </c>
      <c r="E2" s="258"/>
      <c r="F2" s="79" t="str">
        <f>IF(ISBLANK(INSTRUCTIONS!F3),"Please update the INSTRUCTIONS tab.",INSTRUCTIONS!F3)</f>
        <v>Please update the INSTRUCTIONS tab.</v>
      </c>
    </row>
    <row r="3" spans="1:6" s="78" customFormat="1" ht="15">
      <c r="A3" s="581"/>
      <c r="B3" s="488"/>
      <c r="C3" s="489"/>
      <c r="D3" s="259" t="str">
        <f>INSTRUCTIONS!C4</f>
        <v>PRINCIPAL POC: </v>
      </c>
      <c r="E3" s="260"/>
      <c r="F3" s="263" t="str">
        <f>IF(ISBLANK(INSTRUCTIONS!F4),"Please update the INSTRUCTIONS tab.",INSTRUCTIONS!F4)</f>
        <v>Please update the INSTRUCTIONS tab.</v>
      </c>
    </row>
    <row r="4" spans="1:6" s="78" customFormat="1" ht="15.75" thickBot="1">
      <c r="A4" s="582"/>
      <c r="B4" s="490"/>
      <c r="C4" s="491"/>
      <c r="D4" s="261" t="str">
        <f>INSTRUCTIONS!C6</f>
        <v>REVISION DATE:</v>
      </c>
      <c r="E4" s="262"/>
      <c r="F4" s="264" t="str">
        <f>IF(ISBLANK(INSTRUCTIONS!F6),"Please update the INSTRUCTIONS tab.",INSTRUCTIONS!F6)</f>
        <v>Please update the INSTRUCTIONS tab.</v>
      </c>
    </row>
    <row r="5" spans="1:6" s="78" customFormat="1" ht="12.75">
      <c r="A5" s="530" t="s">
        <v>1521</v>
      </c>
      <c r="B5" s="531"/>
      <c r="C5" s="531"/>
      <c r="D5" s="531"/>
      <c r="E5" s="531"/>
      <c r="F5" s="532"/>
    </row>
    <row r="6" spans="1:6" s="78" customFormat="1" ht="13.5" thickBot="1">
      <c r="A6" s="513" t="s">
        <v>198</v>
      </c>
      <c r="B6" s="514"/>
      <c r="C6" s="514"/>
      <c r="D6" s="514"/>
      <c r="E6" s="514"/>
      <c r="F6" s="515"/>
    </row>
    <row r="7" spans="1:6" s="55" customFormat="1" ht="13.5" thickBot="1">
      <c r="A7" s="588" t="s">
        <v>1489</v>
      </c>
      <c r="B7" s="589"/>
      <c r="C7" s="589"/>
      <c r="D7" s="589"/>
      <c r="E7" s="589"/>
      <c r="F7" s="592"/>
    </row>
    <row r="8" spans="1:6" s="55" customFormat="1" ht="14.25">
      <c r="A8" s="599" t="s">
        <v>1517</v>
      </c>
      <c r="B8" s="600"/>
      <c r="C8" s="600"/>
      <c r="D8" s="600"/>
      <c r="E8" s="600"/>
      <c r="F8" s="601"/>
    </row>
    <row r="9" spans="1:6" s="58" customFormat="1" ht="25.5">
      <c r="A9" s="360" t="s">
        <v>209</v>
      </c>
      <c r="B9" s="361" t="s">
        <v>26</v>
      </c>
      <c r="C9" s="361" t="s">
        <v>1423</v>
      </c>
      <c r="D9" s="361" t="s">
        <v>28</v>
      </c>
      <c r="E9" s="361" t="s">
        <v>1395</v>
      </c>
      <c r="F9" s="362" t="s">
        <v>30</v>
      </c>
    </row>
    <row r="10" spans="1:8" s="48" customFormat="1" ht="12.75">
      <c r="A10" s="267">
        <v>1</v>
      </c>
      <c r="B10" s="248" t="s">
        <v>1491</v>
      </c>
      <c r="C10" s="319" t="s">
        <v>1490</v>
      </c>
      <c r="D10" s="76" t="s">
        <v>111</v>
      </c>
      <c r="E10" s="250"/>
      <c r="F10" s="401"/>
      <c r="G10" s="48">
        <f>IF(ISBLANK(E10),0,IF(E10=0,0,1))</f>
        <v>0</v>
      </c>
      <c r="H10" s="393">
        <f>E10</f>
        <v>0</v>
      </c>
    </row>
    <row r="11" spans="1:8" s="55" customFormat="1" ht="13.5" thickBot="1">
      <c r="A11" s="36">
        <v>1</v>
      </c>
      <c r="B11" s="358" t="s">
        <v>1450</v>
      </c>
      <c r="C11" s="359" t="s">
        <v>1451</v>
      </c>
      <c r="D11" s="40" t="s">
        <v>111</v>
      </c>
      <c r="E11" s="251"/>
      <c r="F11" s="402"/>
      <c r="G11" s="48">
        <f>IF(ISBLANK(E11),0,IF(E11=0,0,1))</f>
        <v>0</v>
      </c>
      <c r="H11" s="393">
        <f>E11</f>
        <v>0</v>
      </c>
    </row>
    <row r="12" spans="1:8" s="55" customFormat="1" ht="12.75">
      <c r="A12" s="596" t="s">
        <v>1492</v>
      </c>
      <c r="B12" s="597"/>
      <c r="C12" s="597"/>
      <c r="D12" s="597"/>
      <c r="E12" s="597"/>
      <c r="F12" s="598"/>
      <c r="G12" s="48"/>
      <c r="H12" s="393"/>
    </row>
    <row r="13" spans="1:8" s="58" customFormat="1" ht="25.5">
      <c r="A13" s="360" t="s">
        <v>209</v>
      </c>
      <c r="B13" s="361" t="s">
        <v>26</v>
      </c>
      <c r="C13" s="361" t="s">
        <v>1423</v>
      </c>
      <c r="D13" s="361" t="s">
        <v>28</v>
      </c>
      <c r="E13" s="361" t="s">
        <v>1395</v>
      </c>
      <c r="F13" s="362" t="s">
        <v>30</v>
      </c>
      <c r="G13" s="48"/>
      <c r="H13" s="393"/>
    </row>
    <row r="14" spans="1:8" s="55" customFormat="1" ht="12.75">
      <c r="A14" s="35">
        <v>1</v>
      </c>
      <c r="B14" s="248" t="s">
        <v>1493</v>
      </c>
      <c r="C14" s="319" t="s">
        <v>1495</v>
      </c>
      <c r="D14" s="34" t="s">
        <v>111</v>
      </c>
      <c r="E14" s="197"/>
      <c r="F14" s="403"/>
      <c r="G14" s="48">
        <f aca="true" t="shared" si="0" ref="G14:G24">IF(ISBLANK(E14),0,IF(E14=0,0,1))</f>
        <v>0</v>
      </c>
      <c r="H14" s="393">
        <f aca="true" t="shared" si="1" ref="H14:H24">E14</f>
        <v>0</v>
      </c>
    </row>
    <row r="15" spans="1:8" s="55" customFormat="1" ht="12.75">
      <c r="A15" s="35">
        <v>1</v>
      </c>
      <c r="B15" s="53" t="s">
        <v>1506</v>
      </c>
      <c r="C15" s="319" t="s">
        <v>1494</v>
      </c>
      <c r="D15" s="34" t="s">
        <v>111</v>
      </c>
      <c r="E15" s="197"/>
      <c r="F15" s="403"/>
      <c r="G15" s="48">
        <f t="shared" si="0"/>
        <v>0</v>
      </c>
      <c r="H15" s="393">
        <f t="shared" si="1"/>
        <v>0</v>
      </c>
    </row>
    <row r="16" spans="1:8" s="55" customFormat="1" ht="12.75">
      <c r="A16" s="35">
        <v>1</v>
      </c>
      <c r="B16" s="53" t="s">
        <v>1507</v>
      </c>
      <c r="C16" s="319" t="s">
        <v>1508</v>
      </c>
      <c r="D16" s="34" t="s">
        <v>111</v>
      </c>
      <c r="E16" s="197"/>
      <c r="F16" s="403"/>
      <c r="G16" s="48">
        <f t="shared" si="0"/>
        <v>0</v>
      </c>
      <c r="H16" s="393">
        <f t="shared" si="1"/>
        <v>0</v>
      </c>
    </row>
    <row r="17" spans="1:8" s="55" customFormat="1" ht="12.75">
      <c r="A17" s="35">
        <v>1</v>
      </c>
      <c r="B17" s="53" t="s">
        <v>1496</v>
      </c>
      <c r="C17" s="319" t="s">
        <v>1497</v>
      </c>
      <c r="D17" s="34" t="s">
        <v>1613</v>
      </c>
      <c r="E17" s="197"/>
      <c r="F17" s="403"/>
      <c r="G17" s="48">
        <f t="shared" si="0"/>
        <v>0</v>
      </c>
      <c r="H17" s="393">
        <f t="shared" si="1"/>
        <v>0</v>
      </c>
    </row>
    <row r="18" spans="1:8" s="55" customFormat="1" ht="12.75">
      <c r="A18" s="35">
        <v>1</v>
      </c>
      <c r="B18" s="53" t="s">
        <v>1498</v>
      </c>
      <c r="C18" s="319" t="s">
        <v>1499</v>
      </c>
      <c r="D18" s="34" t="s">
        <v>111</v>
      </c>
      <c r="E18" s="197"/>
      <c r="F18" s="403"/>
      <c r="G18" s="48">
        <f t="shared" si="0"/>
        <v>0</v>
      </c>
      <c r="H18" s="393">
        <f t="shared" si="1"/>
        <v>0</v>
      </c>
    </row>
    <row r="19" spans="1:8" s="55" customFormat="1" ht="12.75">
      <c r="A19" s="35">
        <v>1</v>
      </c>
      <c r="B19" s="54" t="s">
        <v>1513</v>
      </c>
      <c r="C19" s="319" t="s">
        <v>1500</v>
      </c>
      <c r="D19" s="34" t="s">
        <v>111</v>
      </c>
      <c r="E19" s="197"/>
      <c r="F19" s="403"/>
      <c r="G19" s="48">
        <f t="shared" si="0"/>
        <v>0</v>
      </c>
      <c r="H19" s="393">
        <f t="shared" si="1"/>
        <v>0</v>
      </c>
    </row>
    <row r="20" spans="1:8" s="55" customFormat="1" ht="12.75">
      <c r="A20" s="35">
        <v>1</v>
      </c>
      <c r="B20" s="54" t="s">
        <v>1501</v>
      </c>
      <c r="C20" s="319" t="s">
        <v>1502</v>
      </c>
      <c r="D20" s="34" t="s">
        <v>111</v>
      </c>
      <c r="E20" s="197"/>
      <c r="F20" s="404"/>
      <c r="G20" s="48">
        <f t="shared" si="0"/>
        <v>0</v>
      </c>
      <c r="H20" s="393">
        <f t="shared" si="1"/>
        <v>0</v>
      </c>
    </row>
    <row r="21" spans="1:8" s="55" customFormat="1" ht="12.75">
      <c r="A21" s="35">
        <v>1</v>
      </c>
      <c r="B21" s="53" t="s">
        <v>1514</v>
      </c>
      <c r="C21" s="319" t="s">
        <v>1505</v>
      </c>
      <c r="D21" s="34" t="s">
        <v>111</v>
      </c>
      <c r="E21" s="197"/>
      <c r="F21" s="403"/>
      <c r="G21" s="48">
        <f t="shared" si="0"/>
        <v>0</v>
      </c>
      <c r="H21" s="393">
        <f t="shared" si="1"/>
        <v>0</v>
      </c>
    </row>
    <row r="22" spans="1:8" s="55" customFormat="1" ht="12.75">
      <c r="A22" s="35">
        <v>1</v>
      </c>
      <c r="B22" s="53" t="s">
        <v>1503</v>
      </c>
      <c r="C22" s="319" t="s">
        <v>1504</v>
      </c>
      <c r="D22" s="34" t="s">
        <v>111</v>
      </c>
      <c r="E22" s="197"/>
      <c r="F22" s="403"/>
      <c r="G22" s="48">
        <f t="shared" si="0"/>
        <v>0</v>
      </c>
      <c r="H22" s="393">
        <f t="shared" si="1"/>
        <v>0</v>
      </c>
    </row>
    <row r="23" spans="1:8" s="55" customFormat="1" ht="12.75">
      <c r="A23" s="35">
        <v>1</v>
      </c>
      <c r="B23" s="53" t="s">
        <v>1509</v>
      </c>
      <c r="C23" s="319" t="s">
        <v>1510</v>
      </c>
      <c r="D23" s="34" t="s">
        <v>111</v>
      </c>
      <c r="E23" s="197"/>
      <c r="F23" s="403"/>
      <c r="G23" s="48">
        <f t="shared" si="0"/>
        <v>0</v>
      </c>
      <c r="H23" s="393">
        <f t="shared" si="1"/>
        <v>0</v>
      </c>
    </row>
    <row r="24" spans="1:8" s="55" customFormat="1" ht="26.25" thickBot="1">
      <c r="A24" s="36">
        <v>1</v>
      </c>
      <c r="B24" s="69" t="s">
        <v>1512</v>
      </c>
      <c r="C24" s="359" t="s">
        <v>1511</v>
      </c>
      <c r="D24" s="40" t="s">
        <v>111</v>
      </c>
      <c r="E24" s="227"/>
      <c r="F24" s="405"/>
      <c r="G24" s="48">
        <f t="shared" si="0"/>
        <v>0</v>
      </c>
      <c r="H24" s="393">
        <f t="shared" si="1"/>
        <v>0</v>
      </c>
    </row>
    <row r="25" spans="1:8" s="55" customFormat="1" ht="12.75">
      <c r="A25" s="588" t="s">
        <v>1472</v>
      </c>
      <c r="B25" s="589"/>
      <c r="C25" s="589"/>
      <c r="D25" s="589"/>
      <c r="E25" s="589"/>
      <c r="F25" s="592"/>
      <c r="G25" s="48"/>
      <c r="H25" s="393"/>
    </row>
    <row r="26" spans="1:8" s="58" customFormat="1" ht="25.5">
      <c r="A26" s="360" t="s">
        <v>209</v>
      </c>
      <c r="B26" s="361" t="s">
        <v>26</v>
      </c>
      <c r="C26" s="361" t="s">
        <v>1423</v>
      </c>
      <c r="D26" s="361" t="s">
        <v>28</v>
      </c>
      <c r="E26" s="361" t="s">
        <v>1395</v>
      </c>
      <c r="F26" s="362" t="s">
        <v>30</v>
      </c>
      <c r="G26" s="48"/>
      <c r="H26" s="393"/>
    </row>
    <row r="27" spans="1:8" s="241" customFormat="1" ht="12.75">
      <c r="A27" s="35">
        <v>1</v>
      </c>
      <c r="B27" s="591" t="s">
        <v>1461</v>
      </c>
      <c r="C27" s="591"/>
      <c r="D27" s="76" t="s">
        <v>111</v>
      </c>
      <c r="E27" s="250"/>
      <c r="F27" s="593"/>
      <c r="G27" s="48">
        <f>IF(ISBLANK(E27),0,IF(E27=0,0,1))</f>
        <v>0</v>
      </c>
      <c r="H27" s="393">
        <f>E27</f>
        <v>0</v>
      </c>
    </row>
    <row r="28" spans="1:8" s="55" customFormat="1" ht="12.75">
      <c r="A28" s="366">
        <v>1</v>
      </c>
      <c r="B28" s="367" t="s">
        <v>1454</v>
      </c>
      <c r="C28" s="368" t="s">
        <v>1452</v>
      </c>
      <c r="D28" s="369" t="s">
        <v>1613</v>
      </c>
      <c r="E28" s="378"/>
      <c r="F28" s="594"/>
      <c r="G28" s="48"/>
      <c r="H28" s="393"/>
    </row>
    <row r="29" spans="1:8" s="55" customFormat="1" ht="12.75">
      <c r="A29" s="366">
        <v>1</v>
      </c>
      <c r="B29" s="370" t="s">
        <v>1455</v>
      </c>
      <c r="C29" s="368" t="s">
        <v>1453</v>
      </c>
      <c r="D29" s="369" t="s">
        <v>1613</v>
      </c>
      <c r="E29" s="378"/>
      <c r="F29" s="594"/>
      <c r="G29" s="48"/>
      <c r="H29" s="393"/>
    </row>
    <row r="30" spans="1:8" s="55" customFormat="1" ht="12.75">
      <c r="A30" s="366">
        <v>1</v>
      </c>
      <c r="B30" s="370" t="s">
        <v>1466</v>
      </c>
      <c r="C30" s="371" t="s">
        <v>1460</v>
      </c>
      <c r="D30" s="369" t="s">
        <v>1613</v>
      </c>
      <c r="E30" s="378"/>
      <c r="F30" s="594"/>
      <c r="G30" s="48"/>
      <c r="H30" s="393"/>
    </row>
    <row r="31" spans="1:8" s="55" customFormat="1" ht="12.75">
      <c r="A31" s="366">
        <v>1</v>
      </c>
      <c r="B31" s="370" t="s">
        <v>1468</v>
      </c>
      <c r="C31" s="371" t="s">
        <v>1467</v>
      </c>
      <c r="D31" s="369" t="s">
        <v>1613</v>
      </c>
      <c r="E31" s="378"/>
      <c r="F31" s="594"/>
      <c r="G31" s="48"/>
      <c r="H31" s="393"/>
    </row>
    <row r="32" spans="1:8" s="55" customFormat="1" ht="12.75">
      <c r="A32" s="366">
        <v>1</v>
      </c>
      <c r="B32" s="372" t="s">
        <v>1469</v>
      </c>
      <c r="C32" s="371" t="s">
        <v>1470</v>
      </c>
      <c r="D32" s="369" t="s">
        <v>1604</v>
      </c>
      <c r="E32" s="378"/>
      <c r="F32" s="594"/>
      <c r="G32" s="48"/>
      <c r="H32" s="393"/>
    </row>
    <row r="33" spans="1:8" s="55" customFormat="1" ht="12.75">
      <c r="A33" s="366">
        <v>1</v>
      </c>
      <c r="B33" s="372" t="s">
        <v>1473</v>
      </c>
      <c r="C33" s="371" t="s">
        <v>1471</v>
      </c>
      <c r="D33" s="369" t="s">
        <v>111</v>
      </c>
      <c r="E33" s="378"/>
      <c r="F33" s="594"/>
      <c r="G33" s="48"/>
      <c r="H33" s="393"/>
    </row>
    <row r="34" spans="1:8" s="55" customFormat="1" ht="12.75">
      <c r="A34" s="366">
        <v>1</v>
      </c>
      <c r="B34" s="372" t="s">
        <v>1475</v>
      </c>
      <c r="C34" s="371" t="s">
        <v>1474</v>
      </c>
      <c r="D34" s="369" t="s">
        <v>111</v>
      </c>
      <c r="E34" s="378"/>
      <c r="F34" s="594"/>
      <c r="G34" s="48"/>
      <c r="H34" s="393"/>
    </row>
    <row r="35" spans="1:8" s="55" customFormat="1" ht="13.5" thickBot="1">
      <c r="A35" s="373">
        <v>1</v>
      </c>
      <c r="B35" s="374" t="s">
        <v>1476</v>
      </c>
      <c r="C35" s="375" t="s">
        <v>1477</v>
      </c>
      <c r="D35" s="376" t="s">
        <v>111</v>
      </c>
      <c r="E35" s="379"/>
      <c r="F35" s="595"/>
      <c r="G35" s="48"/>
      <c r="H35" s="393"/>
    </row>
    <row r="36" spans="1:8" s="55" customFormat="1" ht="12.75">
      <c r="A36" s="588" t="s">
        <v>1435</v>
      </c>
      <c r="B36" s="589"/>
      <c r="C36" s="589"/>
      <c r="D36" s="589"/>
      <c r="E36" s="589"/>
      <c r="F36" s="592"/>
      <c r="G36" s="48"/>
      <c r="H36" s="393"/>
    </row>
    <row r="37" spans="1:8" s="58" customFormat="1" ht="25.5">
      <c r="A37" s="360" t="s">
        <v>209</v>
      </c>
      <c r="B37" s="361" t="s">
        <v>26</v>
      </c>
      <c r="C37" s="361" t="s">
        <v>1423</v>
      </c>
      <c r="D37" s="361" t="s">
        <v>28</v>
      </c>
      <c r="E37" s="361" t="s">
        <v>1395</v>
      </c>
      <c r="F37" s="362" t="s">
        <v>30</v>
      </c>
      <c r="G37" s="48"/>
      <c r="H37" s="393"/>
    </row>
    <row r="38" spans="1:8" s="241" customFormat="1" ht="12.75">
      <c r="A38" s="35">
        <v>1</v>
      </c>
      <c r="B38" s="591" t="s">
        <v>1461</v>
      </c>
      <c r="C38" s="591"/>
      <c r="D38" s="76" t="s">
        <v>111</v>
      </c>
      <c r="E38" s="250"/>
      <c r="F38" s="593"/>
      <c r="G38" s="48">
        <f>IF(ISBLANK(E38),0,IF(E38=0,0,1))</f>
        <v>0</v>
      </c>
      <c r="H38" s="393">
        <f>E38</f>
        <v>0</v>
      </c>
    </row>
    <row r="39" spans="1:8" s="55" customFormat="1" ht="12.75">
      <c r="A39" s="366">
        <v>1</v>
      </c>
      <c r="B39" s="367" t="s">
        <v>1454</v>
      </c>
      <c r="C39" s="368" t="s">
        <v>1452</v>
      </c>
      <c r="D39" s="369" t="s">
        <v>1613</v>
      </c>
      <c r="E39" s="378"/>
      <c r="F39" s="594"/>
      <c r="G39" s="48"/>
      <c r="H39" s="393"/>
    </row>
    <row r="40" spans="1:8" s="55" customFormat="1" ht="12.75">
      <c r="A40" s="366">
        <v>1</v>
      </c>
      <c r="B40" s="370" t="s">
        <v>1455</v>
      </c>
      <c r="C40" s="368" t="s">
        <v>1453</v>
      </c>
      <c r="D40" s="369" t="s">
        <v>1613</v>
      </c>
      <c r="E40" s="378"/>
      <c r="F40" s="594"/>
      <c r="G40" s="48"/>
      <c r="H40" s="393"/>
    </row>
    <row r="41" spans="1:8" s="55" customFormat="1" ht="12.75">
      <c r="A41" s="366">
        <v>1</v>
      </c>
      <c r="B41" s="372" t="s">
        <v>1456</v>
      </c>
      <c r="C41" s="371" t="s">
        <v>1457</v>
      </c>
      <c r="D41" s="369" t="s">
        <v>1613</v>
      </c>
      <c r="E41" s="378"/>
      <c r="F41" s="594"/>
      <c r="G41" s="48"/>
      <c r="H41" s="393"/>
    </row>
    <row r="42" spans="1:8" s="55" customFormat="1" ht="12.75">
      <c r="A42" s="366">
        <v>1</v>
      </c>
      <c r="B42" s="372" t="s">
        <v>1458</v>
      </c>
      <c r="C42" s="371" t="s">
        <v>1459</v>
      </c>
      <c r="D42" s="369" t="s">
        <v>1613</v>
      </c>
      <c r="E42" s="378"/>
      <c r="F42" s="594"/>
      <c r="G42" s="48"/>
      <c r="H42" s="393"/>
    </row>
    <row r="43" spans="1:8" s="55" customFormat="1" ht="12.75">
      <c r="A43" s="366">
        <v>1</v>
      </c>
      <c r="B43" s="372" t="s">
        <v>1463</v>
      </c>
      <c r="C43" s="371" t="s">
        <v>1462</v>
      </c>
      <c r="D43" s="369" t="s">
        <v>1613</v>
      </c>
      <c r="E43" s="378"/>
      <c r="F43" s="594"/>
      <c r="G43" s="48"/>
      <c r="H43" s="393"/>
    </row>
    <row r="44" spans="1:8" s="55" customFormat="1" ht="12.75">
      <c r="A44" s="366">
        <v>1</v>
      </c>
      <c r="B44" s="372" t="s">
        <v>1464</v>
      </c>
      <c r="C44" s="371" t="s">
        <v>1465</v>
      </c>
      <c r="D44" s="369" t="s">
        <v>1613</v>
      </c>
      <c r="E44" s="378"/>
      <c r="F44" s="594"/>
      <c r="G44" s="48"/>
      <c r="H44" s="393"/>
    </row>
    <row r="45" spans="1:8" s="55" customFormat="1" ht="12.75">
      <c r="A45" s="366">
        <v>1</v>
      </c>
      <c r="B45" s="370" t="s">
        <v>1468</v>
      </c>
      <c r="C45" s="371" t="s">
        <v>1467</v>
      </c>
      <c r="D45" s="369" t="s">
        <v>1613</v>
      </c>
      <c r="E45" s="378"/>
      <c r="F45" s="594"/>
      <c r="G45" s="48"/>
      <c r="H45" s="393"/>
    </row>
    <row r="46" spans="1:8" s="55" customFormat="1" ht="12.75">
      <c r="A46" s="366">
        <v>1</v>
      </c>
      <c r="B46" s="372" t="s">
        <v>1469</v>
      </c>
      <c r="C46" s="371" t="s">
        <v>1470</v>
      </c>
      <c r="D46" s="369" t="s">
        <v>1604</v>
      </c>
      <c r="E46" s="378"/>
      <c r="F46" s="594"/>
      <c r="G46" s="48"/>
      <c r="H46" s="393"/>
    </row>
    <row r="47" spans="1:8" s="55" customFormat="1" ht="12.75">
      <c r="A47" s="366">
        <v>1</v>
      </c>
      <c r="B47" s="372" t="s">
        <v>1473</v>
      </c>
      <c r="C47" s="371" t="s">
        <v>1471</v>
      </c>
      <c r="D47" s="369" t="s">
        <v>111</v>
      </c>
      <c r="E47" s="378"/>
      <c r="F47" s="594"/>
      <c r="G47" s="48"/>
      <c r="H47" s="393"/>
    </row>
    <row r="48" spans="1:8" s="55" customFormat="1" ht="12.75">
      <c r="A48" s="366">
        <v>1</v>
      </c>
      <c r="B48" s="372" t="s">
        <v>1475</v>
      </c>
      <c r="C48" s="371" t="s">
        <v>1474</v>
      </c>
      <c r="D48" s="369" t="s">
        <v>111</v>
      </c>
      <c r="E48" s="378"/>
      <c r="F48" s="594"/>
      <c r="G48" s="48"/>
      <c r="H48" s="393"/>
    </row>
    <row r="49" spans="1:8" s="55" customFormat="1" ht="13.5" thickBot="1">
      <c r="A49" s="373">
        <v>1</v>
      </c>
      <c r="B49" s="374" t="s">
        <v>1476</v>
      </c>
      <c r="C49" s="375" t="s">
        <v>1477</v>
      </c>
      <c r="D49" s="376" t="s">
        <v>111</v>
      </c>
      <c r="E49" s="379"/>
      <c r="F49" s="595"/>
      <c r="G49" s="48"/>
      <c r="H49" s="393"/>
    </row>
    <row r="50" spans="1:8" s="55" customFormat="1" ht="12.75">
      <c r="A50" s="588" t="s">
        <v>1394</v>
      </c>
      <c r="B50" s="589"/>
      <c r="C50" s="589"/>
      <c r="D50" s="589"/>
      <c r="E50" s="589"/>
      <c r="F50" s="592"/>
      <c r="G50" s="48"/>
      <c r="H50" s="393"/>
    </row>
    <row r="51" spans="1:8" s="58" customFormat="1" ht="25.5">
      <c r="A51" s="360" t="s">
        <v>209</v>
      </c>
      <c r="B51" s="361" t="s">
        <v>26</v>
      </c>
      <c r="C51" s="361" t="s">
        <v>1423</v>
      </c>
      <c r="D51" s="361" t="s">
        <v>28</v>
      </c>
      <c r="E51" s="361" t="s">
        <v>1395</v>
      </c>
      <c r="F51" s="362" t="s">
        <v>30</v>
      </c>
      <c r="G51" s="48"/>
      <c r="H51" s="393"/>
    </row>
    <row r="52" spans="1:8" s="241" customFormat="1" ht="12.75">
      <c r="A52" s="35">
        <v>1</v>
      </c>
      <c r="B52" s="591" t="s">
        <v>1461</v>
      </c>
      <c r="C52" s="591"/>
      <c r="D52" s="76" t="s">
        <v>111</v>
      </c>
      <c r="E52" s="250"/>
      <c r="F52" s="593"/>
      <c r="G52" s="48">
        <f>IF(ISBLANK(E52),0,IF(E52=0,0,1))</f>
        <v>0</v>
      </c>
      <c r="H52" s="393">
        <f>E52</f>
        <v>0</v>
      </c>
    </row>
    <row r="53" spans="1:8" s="55" customFormat="1" ht="12.75">
      <c r="A53" s="366">
        <v>1</v>
      </c>
      <c r="B53" s="370" t="s">
        <v>1485</v>
      </c>
      <c r="C53" s="371" t="s">
        <v>1484</v>
      </c>
      <c r="D53" s="369" t="s">
        <v>111</v>
      </c>
      <c r="E53" s="380"/>
      <c r="F53" s="594"/>
      <c r="G53" s="48"/>
      <c r="H53" s="393"/>
    </row>
    <row r="54" spans="1:8" s="55" customFormat="1" ht="12.75">
      <c r="A54" s="366">
        <v>1</v>
      </c>
      <c r="B54" s="367" t="s">
        <v>1483</v>
      </c>
      <c r="C54" s="368" t="s">
        <v>1478</v>
      </c>
      <c r="D54" s="369" t="s">
        <v>111</v>
      </c>
      <c r="E54" s="380"/>
      <c r="F54" s="594"/>
      <c r="G54" s="48"/>
      <c r="H54" s="393"/>
    </row>
    <row r="55" spans="1:8" s="55" customFormat="1" ht="12.75">
      <c r="A55" s="366">
        <v>2</v>
      </c>
      <c r="B55" s="372" t="s">
        <v>1486</v>
      </c>
      <c r="C55" s="371" t="s">
        <v>1477</v>
      </c>
      <c r="D55" s="369" t="s">
        <v>111</v>
      </c>
      <c r="E55" s="380"/>
      <c r="F55" s="594"/>
      <c r="G55" s="48"/>
      <c r="H55" s="393"/>
    </row>
    <row r="56" spans="1:8" s="55" customFormat="1" ht="12.75">
      <c r="A56" s="366">
        <v>2</v>
      </c>
      <c r="B56" s="367" t="s">
        <v>1480</v>
      </c>
      <c r="C56" s="368" t="s">
        <v>1479</v>
      </c>
      <c r="D56" s="369" t="s">
        <v>111</v>
      </c>
      <c r="E56" s="380"/>
      <c r="F56" s="594"/>
      <c r="G56" s="48"/>
      <c r="H56" s="393"/>
    </row>
    <row r="57" spans="1:8" s="55" customFormat="1" ht="12.75">
      <c r="A57" s="366">
        <v>8</v>
      </c>
      <c r="B57" s="370" t="s">
        <v>1487</v>
      </c>
      <c r="C57" s="368" t="s">
        <v>1488</v>
      </c>
      <c r="D57" s="369" t="s">
        <v>1613</v>
      </c>
      <c r="E57" s="380"/>
      <c r="F57" s="594"/>
      <c r="G57" s="48"/>
      <c r="H57" s="393"/>
    </row>
    <row r="58" spans="1:8" s="55" customFormat="1" ht="12.75">
      <c r="A58" s="366"/>
      <c r="B58" s="372" t="s">
        <v>1469</v>
      </c>
      <c r="C58" s="371" t="s">
        <v>1470</v>
      </c>
      <c r="D58" s="369" t="s">
        <v>1604</v>
      </c>
      <c r="E58" s="380"/>
      <c r="F58" s="594"/>
      <c r="G58" s="48"/>
      <c r="H58" s="393"/>
    </row>
    <row r="59" spans="1:8" s="55" customFormat="1" ht="13.5" thickBot="1">
      <c r="A59" s="373">
        <v>2</v>
      </c>
      <c r="B59" s="377" t="s">
        <v>1482</v>
      </c>
      <c r="C59" s="375" t="s">
        <v>1481</v>
      </c>
      <c r="D59" s="376" t="s">
        <v>1613</v>
      </c>
      <c r="E59" s="381"/>
      <c r="F59" s="595"/>
      <c r="G59" s="48"/>
      <c r="H59" s="393"/>
    </row>
    <row r="60" spans="1:8" s="55" customFormat="1" ht="12.75">
      <c r="A60" s="588" t="s">
        <v>1422</v>
      </c>
      <c r="B60" s="589"/>
      <c r="C60" s="589"/>
      <c r="D60" s="589"/>
      <c r="E60" s="589"/>
      <c r="F60" s="592"/>
      <c r="G60" s="48"/>
      <c r="H60" s="393"/>
    </row>
    <row r="61" spans="1:8" s="58" customFormat="1" ht="25.5">
      <c r="A61" s="360" t="s">
        <v>209</v>
      </c>
      <c r="B61" s="361" t="s">
        <v>26</v>
      </c>
      <c r="C61" s="361" t="s">
        <v>1423</v>
      </c>
      <c r="D61" s="361" t="s">
        <v>28</v>
      </c>
      <c r="E61" s="361" t="s">
        <v>1395</v>
      </c>
      <c r="F61" s="362" t="s">
        <v>30</v>
      </c>
      <c r="G61" s="48"/>
      <c r="H61" s="393"/>
    </row>
    <row r="62" spans="1:8" s="241" customFormat="1" ht="12.75">
      <c r="A62" s="267">
        <v>230</v>
      </c>
      <c r="B62" s="591" t="s">
        <v>1425</v>
      </c>
      <c r="C62" s="591"/>
      <c r="D62" s="76" t="s">
        <v>111</v>
      </c>
      <c r="E62" s="250"/>
      <c r="F62" s="593"/>
      <c r="G62" s="48">
        <f>IF(ISBLANK(E62),0,IF(E62=0,0,1))</f>
        <v>0</v>
      </c>
      <c r="H62" s="393">
        <f>E62</f>
        <v>0</v>
      </c>
    </row>
    <row r="63" spans="1:6" s="357" customFormat="1" ht="12.75">
      <c r="A63" s="382">
        <v>1</v>
      </c>
      <c r="B63" s="370" t="s">
        <v>1410</v>
      </c>
      <c r="C63" s="370" t="s">
        <v>1411</v>
      </c>
      <c r="D63" s="383" t="s">
        <v>111</v>
      </c>
      <c r="E63" s="386"/>
      <c r="F63" s="594"/>
    </row>
    <row r="64" spans="1:6" s="357" customFormat="1" ht="25.5">
      <c r="A64" s="382">
        <v>2</v>
      </c>
      <c r="B64" s="370" t="s">
        <v>1412</v>
      </c>
      <c r="C64" s="370"/>
      <c r="D64" s="383" t="s">
        <v>1613</v>
      </c>
      <c r="E64" s="386"/>
      <c r="F64" s="594"/>
    </row>
    <row r="65" spans="1:6" s="357" customFormat="1" ht="12.75">
      <c r="A65" s="382">
        <v>2</v>
      </c>
      <c r="B65" s="370" t="s">
        <v>1413</v>
      </c>
      <c r="C65" s="370" t="s">
        <v>1426</v>
      </c>
      <c r="D65" s="383" t="s">
        <v>111</v>
      </c>
      <c r="E65" s="386"/>
      <c r="F65" s="594"/>
    </row>
    <row r="66" spans="1:6" s="357" customFormat="1" ht="12.75">
      <c r="A66" s="382">
        <v>1</v>
      </c>
      <c r="B66" s="370" t="s">
        <v>1414</v>
      </c>
      <c r="C66" s="370" t="s">
        <v>1427</v>
      </c>
      <c r="D66" s="383" t="s">
        <v>111</v>
      </c>
      <c r="E66" s="386"/>
      <c r="F66" s="594"/>
    </row>
    <row r="67" spans="1:6" s="357" customFormat="1" ht="12.75">
      <c r="A67" s="382">
        <v>1</v>
      </c>
      <c r="B67" s="370" t="s">
        <v>1415</v>
      </c>
      <c r="C67" s="370" t="s">
        <v>1428</v>
      </c>
      <c r="D67" s="383" t="s">
        <v>111</v>
      </c>
      <c r="E67" s="386"/>
      <c r="F67" s="594"/>
    </row>
    <row r="68" spans="1:6" s="357" customFormat="1" ht="12.75">
      <c r="A68" s="382">
        <v>2</v>
      </c>
      <c r="B68" s="370" t="s">
        <v>1416</v>
      </c>
      <c r="C68" s="370" t="s">
        <v>1429</v>
      </c>
      <c r="D68" s="383" t="s">
        <v>111</v>
      </c>
      <c r="E68" s="386"/>
      <c r="F68" s="594"/>
    </row>
    <row r="69" spans="1:6" s="357" customFormat="1" ht="12.75">
      <c r="A69" s="382">
        <v>2</v>
      </c>
      <c r="B69" s="370" t="s">
        <v>1417</v>
      </c>
      <c r="C69" s="370" t="s">
        <v>1430</v>
      </c>
      <c r="D69" s="383" t="s">
        <v>111</v>
      </c>
      <c r="E69" s="386"/>
      <c r="F69" s="594"/>
    </row>
    <row r="70" spans="1:6" s="357" customFormat="1" ht="12.75">
      <c r="A70" s="382">
        <v>1</v>
      </c>
      <c r="B70" s="370" t="s">
        <v>1418</v>
      </c>
      <c r="C70" s="370" t="s">
        <v>1431</v>
      </c>
      <c r="D70" s="383" t="s">
        <v>1613</v>
      </c>
      <c r="E70" s="386"/>
      <c r="F70" s="594"/>
    </row>
    <row r="71" spans="1:6" s="357" customFormat="1" ht="12.75">
      <c r="A71" s="382">
        <v>1</v>
      </c>
      <c r="B71" s="370" t="s">
        <v>1419</v>
      </c>
      <c r="C71" s="370" t="s">
        <v>1432</v>
      </c>
      <c r="D71" s="383" t="s">
        <v>1613</v>
      </c>
      <c r="E71" s="386"/>
      <c r="F71" s="594"/>
    </row>
    <row r="72" spans="1:6" s="357" customFormat="1" ht="12.75">
      <c r="A72" s="382">
        <v>3</v>
      </c>
      <c r="B72" s="370" t="s">
        <v>1420</v>
      </c>
      <c r="C72" s="370"/>
      <c r="D72" s="383" t="s">
        <v>111</v>
      </c>
      <c r="E72" s="386"/>
      <c r="F72" s="594"/>
    </row>
    <row r="73" spans="1:6" s="357" customFormat="1" ht="12.75">
      <c r="A73" s="382">
        <v>6</v>
      </c>
      <c r="B73" s="370" t="s">
        <v>1433</v>
      </c>
      <c r="C73" s="370" t="s">
        <v>1421</v>
      </c>
      <c r="D73" s="383" t="s">
        <v>111</v>
      </c>
      <c r="E73" s="386"/>
      <c r="F73" s="594"/>
    </row>
    <row r="74" spans="1:6" s="357" customFormat="1" ht="39" thickBot="1">
      <c r="A74" s="384">
        <v>1</v>
      </c>
      <c r="B74" s="377" t="s">
        <v>1424</v>
      </c>
      <c r="C74" s="377" t="s">
        <v>1434</v>
      </c>
      <c r="D74" s="385" t="s">
        <v>1613</v>
      </c>
      <c r="E74" s="387"/>
      <c r="F74" s="595"/>
    </row>
    <row r="75" spans="7:8" ht="12.75">
      <c r="G75" s="202">
        <f>SUM(G1:G74)</f>
        <v>0</v>
      </c>
      <c r="H75" s="365">
        <f>SUM(H1:H74)</f>
        <v>0</v>
      </c>
    </row>
  </sheetData>
  <sheetProtection password="A0E6" sheet="1" selectLockedCells="1"/>
  <mergeCells count="19">
    <mergeCell ref="A5:F5"/>
    <mergeCell ref="A6:F6"/>
    <mergeCell ref="A2:C4"/>
    <mergeCell ref="F62:F74"/>
    <mergeCell ref="F52:F59"/>
    <mergeCell ref="F38:F49"/>
    <mergeCell ref="F27:F35"/>
    <mergeCell ref="A12:F12"/>
    <mergeCell ref="A8:F8"/>
    <mergeCell ref="A1:F1"/>
    <mergeCell ref="B62:C62"/>
    <mergeCell ref="A25:F25"/>
    <mergeCell ref="A36:F36"/>
    <mergeCell ref="B27:C27"/>
    <mergeCell ref="B52:C52"/>
    <mergeCell ref="A60:F60"/>
    <mergeCell ref="B38:C38"/>
    <mergeCell ref="A7:F7"/>
    <mergeCell ref="A50:F50"/>
  </mergeCells>
  <printOptions/>
  <pageMargins left="0.7" right="0.7" top="0.75" bottom="0.75" header="0.3" footer="0.3"/>
  <pageSetup fitToHeight="0" fitToWidth="1" horizontalDpi="600" verticalDpi="600" orientation="landscape" paperSize="5" scale="91" r:id="rId1"/>
  <headerFooter>
    <oddHeader>&amp;LPERSONAL PROTECTIVE EQUIPMENT&amp;C&amp;P OF &amp;N&amp;RSTATE OF FLORIDA STANDBY SERVICES CONTRACT</oddHeader>
  </headerFooter>
</worksheet>
</file>

<file path=xl/worksheets/sheet3.xml><?xml version="1.0" encoding="utf-8"?>
<worksheet xmlns="http://schemas.openxmlformats.org/spreadsheetml/2006/main" xmlns:r="http://schemas.openxmlformats.org/officeDocument/2006/relationships">
  <sheetPr codeName="Sheet12">
    <tabColor indexed="10"/>
    <pageSetUpPr fitToPage="1"/>
  </sheetPr>
  <dimension ref="A1:H118"/>
  <sheetViews>
    <sheetView showGridLines="0" zoomScaleSheetLayoutView="110" zoomScalePageLayoutView="0" workbookViewId="0" topLeftCell="A1">
      <selection activeCell="D12" sqref="D12"/>
    </sheetView>
  </sheetViews>
  <sheetFormatPr defaultColWidth="9.140625" defaultRowHeight="12.75"/>
  <cols>
    <col min="1" max="1" width="6.57421875" style="134" bestFit="1" customWidth="1"/>
    <col min="2" max="2" width="13.57421875" style="134" bestFit="1" customWidth="1"/>
    <col min="3" max="3" width="55.57421875" style="78" bestFit="1" customWidth="1"/>
    <col min="4" max="4" width="14.7109375" style="78" customWidth="1"/>
    <col min="5" max="5" width="10.421875" style="78" bestFit="1" customWidth="1"/>
    <col min="6" max="6" width="14.7109375" style="78" customWidth="1"/>
    <col min="7" max="7" width="50.7109375" style="78" customWidth="1"/>
    <col min="8" max="8" width="0" style="78" hidden="1" customWidth="1"/>
    <col min="9" max="16384" width="9.140625" style="78" customWidth="1"/>
  </cols>
  <sheetData>
    <row r="1" spans="1:7" ht="16.5" thickBot="1">
      <c r="A1" s="468" t="str">
        <f>INSTRUCTIONS!C2&amp;" - "&amp;INSTRUCTIONS!H3</f>
        <v>ATTACHMENT B PRICE PROPOSAL - Initial Contract Period (Years 4-6)</v>
      </c>
      <c r="B1" s="469"/>
      <c r="C1" s="469"/>
      <c r="D1" s="469"/>
      <c r="E1" s="469"/>
      <c r="F1" s="469"/>
      <c r="G1" s="470"/>
    </row>
    <row r="2" spans="1:7" ht="15">
      <c r="A2" s="486" t="s">
        <v>23</v>
      </c>
      <c r="B2" s="486"/>
      <c r="C2" s="487"/>
      <c r="D2" s="471" t="str">
        <f>INSTRUCTIONS!C3</f>
        <v>CONTRACTOR NAME:</v>
      </c>
      <c r="E2" s="472"/>
      <c r="F2" s="480" t="str">
        <f>IF(ISBLANK(INSTRUCTIONS!F3),"Please update the INSTRUCTIONS tab.",INSTRUCTIONS!F3)</f>
        <v>Please update the INSTRUCTIONS tab.</v>
      </c>
      <c r="G2" s="481"/>
    </row>
    <row r="3" spans="1:7" ht="15">
      <c r="A3" s="488"/>
      <c r="B3" s="488"/>
      <c r="C3" s="489"/>
      <c r="D3" s="476" t="str">
        <f>INSTRUCTIONS!C4</f>
        <v>PRINCIPAL POC: </v>
      </c>
      <c r="E3" s="477"/>
      <c r="F3" s="482" t="str">
        <f>IF(ISBLANK(INSTRUCTIONS!F4),"Please update the INSTRUCTIONS tab.",INSTRUCTIONS!F4)</f>
        <v>Please update the INSTRUCTIONS tab.</v>
      </c>
      <c r="G3" s="483"/>
    </row>
    <row r="4" spans="1:7" ht="15.75" thickBot="1">
      <c r="A4" s="490"/>
      <c r="B4" s="490"/>
      <c r="C4" s="491"/>
      <c r="D4" s="478" t="str">
        <f>INSTRUCTIONS!C6</f>
        <v>REVISION DATE:</v>
      </c>
      <c r="E4" s="479"/>
      <c r="F4" s="484" t="str">
        <f>IF(ISBLANK(INSTRUCTIONS!F6),"Please update the INSTRUCTIONS tab.",INSTRUCTIONS!F6)</f>
        <v>Please update the INSTRUCTIONS tab.</v>
      </c>
      <c r="G4" s="485"/>
    </row>
    <row r="5" spans="1:7" ht="12.75">
      <c r="A5" s="504" t="s">
        <v>1539</v>
      </c>
      <c r="B5" s="505"/>
      <c r="C5" s="505"/>
      <c r="D5" s="505"/>
      <c r="E5" s="505"/>
      <c r="F5" s="505"/>
      <c r="G5" s="506"/>
    </row>
    <row r="6" spans="1:7" ht="12.75">
      <c r="A6" s="492" t="s">
        <v>1519</v>
      </c>
      <c r="B6" s="493"/>
      <c r="C6" s="493"/>
      <c r="D6" s="493"/>
      <c r="E6" s="493"/>
      <c r="F6" s="493"/>
      <c r="G6" s="494"/>
    </row>
    <row r="7" spans="1:7" ht="12.75">
      <c r="A7" s="495" t="s">
        <v>1520</v>
      </c>
      <c r="B7" s="496"/>
      <c r="C7" s="496"/>
      <c r="D7" s="496"/>
      <c r="E7" s="496"/>
      <c r="F7" s="496"/>
      <c r="G7" s="497"/>
    </row>
    <row r="8" spans="1:7" ht="12.75">
      <c r="A8" s="501" t="s">
        <v>1521</v>
      </c>
      <c r="B8" s="502"/>
      <c r="C8" s="502"/>
      <c r="D8" s="502"/>
      <c r="E8" s="502"/>
      <c r="F8" s="502"/>
      <c r="G8" s="503"/>
    </row>
    <row r="9" spans="1:7" ht="13.5" thickBot="1">
      <c r="A9" s="498" t="s">
        <v>198</v>
      </c>
      <c r="B9" s="499"/>
      <c r="C9" s="499"/>
      <c r="D9" s="499"/>
      <c r="E9" s="499"/>
      <c r="F9" s="499"/>
      <c r="G9" s="500"/>
    </row>
    <row r="10" spans="1:7" ht="13.5" thickBot="1">
      <c r="A10" s="507" t="s">
        <v>1279</v>
      </c>
      <c r="B10" s="508"/>
      <c r="C10" s="508"/>
      <c r="D10" s="508"/>
      <c r="E10" s="508"/>
      <c r="F10" s="508"/>
      <c r="G10" s="509"/>
    </row>
    <row r="11" spans="1:7" s="84" customFormat="1" ht="12.75">
      <c r="A11" s="80" t="s">
        <v>24</v>
      </c>
      <c r="B11" s="81" t="s">
        <v>25</v>
      </c>
      <c r="C11" s="81" t="s">
        <v>26</v>
      </c>
      <c r="D11" s="81" t="s">
        <v>1320</v>
      </c>
      <c r="E11" s="82" t="s">
        <v>28</v>
      </c>
      <c r="F11" s="82" t="s">
        <v>29</v>
      </c>
      <c r="G11" s="83" t="s">
        <v>30</v>
      </c>
    </row>
    <row r="12" spans="1:8" s="84" customFormat="1" ht="12.75">
      <c r="A12" s="85">
        <v>20</v>
      </c>
      <c r="B12" s="467" t="s">
        <v>31</v>
      </c>
      <c r="C12" s="87" t="s">
        <v>34</v>
      </c>
      <c r="D12" s="88"/>
      <c r="E12" s="89" t="s">
        <v>32</v>
      </c>
      <c r="F12" s="90">
        <f>A12*D12</f>
        <v>0</v>
      </c>
      <c r="G12" s="91"/>
      <c r="H12" s="84">
        <f>IF(ISBLANK(D12),0,IF(D12=0,0,1))</f>
        <v>0</v>
      </c>
    </row>
    <row r="13" spans="1:8" s="84" customFormat="1" ht="12.75">
      <c r="A13" s="85">
        <v>5</v>
      </c>
      <c r="B13" s="467"/>
      <c r="C13" s="87" t="s">
        <v>35</v>
      </c>
      <c r="D13" s="88"/>
      <c r="E13" s="89" t="s">
        <v>32</v>
      </c>
      <c r="F13" s="90">
        <f aca="true" t="shared" si="0" ref="F13:F21">A13*D13</f>
        <v>0</v>
      </c>
      <c r="G13" s="91"/>
      <c r="H13" s="84">
        <f aca="true" t="shared" si="1" ref="H13:H76">IF(ISBLANK(D13),0,IF(D13=0,0,1))</f>
        <v>0</v>
      </c>
    </row>
    <row r="14" spans="1:8" s="84" customFormat="1" ht="12.75">
      <c r="A14" s="85">
        <v>5</v>
      </c>
      <c r="B14" s="467"/>
      <c r="C14" s="87" t="s">
        <v>36</v>
      </c>
      <c r="D14" s="88"/>
      <c r="E14" s="89" t="s">
        <v>32</v>
      </c>
      <c r="F14" s="90">
        <f t="shared" si="0"/>
        <v>0</v>
      </c>
      <c r="G14" s="91"/>
      <c r="H14" s="84">
        <f t="shared" si="1"/>
        <v>0</v>
      </c>
    </row>
    <row r="15" spans="1:8" s="84" customFormat="1" ht="12.75">
      <c r="A15" s="85">
        <v>15</v>
      </c>
      <c r="B15" s="467"/>
      <c r="C15" s="87" t="s">
        <v>37</v>
      </c>
      <c r="D15" s="88"/>
      <c r="E15" s="89" t="s">
        <v>32</v>
      </c>
      <c r="F15" s="90">
        <f t="shared" si="0"/>
        <v>0</v>
      </c>
      <c r="G15" s="91"/>
      <c r="H15" s="84">
        <f t="shared" si="1"/>
        <v>0</v>
      </c>
    </row>
    <row r="16" spans="1:8" s="84" customFormat="1" ht="12.75">
      <c r="A16" s="85">
        <v>12</v>
      </c>
      <c r="B16" s="467"/>
      <c r="C16" s="87" t="s">
        <v>38</v>
      </c>
      <c r="D16" s="88"/>
      <c r="E16" s="89" t="s">
        <v>32</v>
      </c>
      <c r="F16" s="90">
        <f t="shared" si="0"/>
        <v>0</v>
      </c>
      <c r="G16" s="91"/>
      <c r="H16" s="84">
        <f t="shared" si="1"/>
        <v>0</v>
      </c>
    </row>
    <row r="17" spans="1:8" s="84" customFormat="1" ht="12.75">
      <c r="A17" s="85">
        <v>5</v>
      </c>
      <c r="B17" s="467" t="s">
        <v>39</v>
      </c>
      <c r="C17" s="87" t="s">
        <v>40</v>
      </c>
      <c r="D17" s="88"/>
      <c r="E17" s="89" t="s">
        <v>32</v>
      </c>
      <c r="F17" s="90">
        <f t="shared" si="0"/>
        <v>0</v>
      </c>
      <c r="G17" s="91"/>
      <c r="H17" s="84">
        <f t="shared" si="1"/>
        <v>0</v>
      </c>
    </row>
    <row r="18" spans="1:8" s="84" customFormat="1" ht="12.75">
      <c r="A18" s="85">
        <v>12</v>
      </c>
      <c r="B18" s="467"/>
      <c r="C18" s="87" t="s">
        <v>41</v>
      </c>
      <c r="D18" s="88"/>
      <c r="E18" s="89" t="s">
        <v>32</v>
      </c>
      <c r="F18" s="90">
        <f t="shared" si="0"/>
        <v>0</v>
      </c>
      <c r="G18" s="91"/>
      <c r="H18" s="84">
        <f t="shared" si="1"/>
        <v>0</v>
      </c>
    </row>
    <row r="19" spans="1:8" ht="12.75">
      <c r="A19" s="85">
        <v>8</v>
      </c>
      <c r="B19" s="86" t="s">
        <v>42</v>
      </c>
      <c r="C19" s="87" t="s">
        <v>43</v>
      </c>
      <c r="D19" s="88"/>
      <c r="E19" s="89" t="s">
        <v>32</v>
      </c>
      <c r="F19" s="90">
        <f t="shared" si="0"/>
        <v>0</v>
      </c>
      <c r="G19" s="91"/>
      <c r="H19" s="84">
        <f t="shared" si="1"/>
        <v>0</v>
      </c>
    </row>
    <row r="20" spans="1:8" ht="12.75">
      <c r="A20" s="85">
        <v>4</v>
      </c>
      <c r="B20" s="467" t="s">
        <v>117</v>
      </c>
      <c r="C20" s="87" t="s">
        <v>44</v>
      </c>
      <c r="D20" s="88"/>
      <c r="E20" s="89" t="s">
        <v>32</v>
      </c>
      <c r="F20" s="90">
        <f t="shared" si="0"/>
        <v>0</v>
      </c>
      <c r="G20" s="91"/>
      <c r="H20" s="84">
        <f t="shared" si="1"/>
        <v>0</v>
      </c>
    </row>
    <row r="21" spans="1:8" ht="12.75">
      <c r="A21" s="85">
        <v>1</v>
      </c>
      <c r="B21" s="467"/>
      <c r="C21" s="87" t="s">
        <v>45</v>
      </c>
      <c r="D21" s="88"/>
      <c r="E21" s="89" t="s">
        <v>32</v>
      </c>
      <c r="F21" s="90">
        <f t="shared" si="0"/>
        <v>0</v>
      </c>
      <c r="G21" s="91"/>
      <c r="H21" s="84">
        <f t="shared" si="1"/>
        <v>0</v>
      </c>
    </row>
    <row r="22" spans="1:8" s="98" customFormat="1" ht="13.5" thickBot="1">
      <c r="A22" s="92"/>
      <c r="B22" s="93"/>
      <c r="C22" s="94" t="s">
        <v>1267</v>
      </c>
      <c r="D22" s="95"/>
      <c r="E22" s="93"/>
      <c r="F22" s="96">
        <f>SUM(F12:F21)</f>
        <v>0</v>
      </c>
      <c r="G22" s="97"/>
      <c r="H22" s="84"/>
    </row>
    <row r="23" spans="1:8" ht="13.5" thickBot="1">
      <c r="A23" s="473" t="s">
        <v>1524</v>
      </c>
      <c r="B23" s="474"/>
      <c r="C23" s="474"/>
      <c r="D23" s="474"/>
      <c r="E23" s="474"/>
      <c r="F23" s="474"/>
      <c r="G23" s="475"/>
      <c r="H23" s="84"/>
    </row>
    <row r="24" spans="1:7" s="84" customFormat="1" ht="12.75">
      <c r="A24" s="80" t="s">
        <v>24</v>
      </c>
      <c r="B24" s="81" t="s">
        <v>25</v>
      </c>
      <c r="C24" s="81" t="s">
        <v>26</v>
      </c>
      <c r="D24" s="81" t="s">
        <v>1320</v>
      </c>
      <c r="E24" s="82" t="s">
        <v>28</v>
      </c>
      <c r="F24" s="82" t="s">
        <v>29</v>
      </c>
      <c r="G24" s="83" t="s">
        <v>30</v>
      </c>
    </row>
    <row r="25" spans="1:8" s="98" customFormat="1" ht="12.75">
      <c r="A25" s="99">
        <v>30000</v>
      </c>
      <c r="B25" s="100"/>
      <c r="C25" s="87" t="s">
        <v>47</v>
      </c>
      <c r="D25" s="101"/>
      <c r="E25" s="89" t="s">
        <v>48</v>
      </c>
      <c r="F25" s="90">
        <f>A25*D25</f>
        <v>0</v>
      </c>
      <c r="G25" s="91"/>
      <c r="H25" s="84">
        <f t="shared" si="1"/>
        <v>0</v>
      </c>
    </row>
    <row r="26" spans="1:8" ht="12.75">
      <c r="A26" s="85">
        <v>10</v>
      </c>
      <c r="B26" s="89"/>
      <c r="C26" s="87" t="s">
        <v>56</v>
      </c>
      <c r="D26" s="101"/>
      <c r="E26" s="89" t="s">
        <v>32</v>
      </c>
      <c r="F26" s="90">
        <f aca="true" t="shared" si="2" ref="F26:F31">A26*D26</f>
        <v>0</v>
      </c>
      <c r="G26" s="102"/>
      <c r="H26" s="84">
        <f t="shared" si="1"/>
        <v>0</v>
      </c>
    </row>
    <row r="27" spans="1:8" ht="12.75">
      <c r="A27" s="85">
        <v>15</v>
      </c>
      <c r="B27" s="89"/>
      <c r="C27" s="87" t="s">
        <v>57</v>
      </c>
      <c r="D27" s="101"/>
      <c r="E27" s="89" t="s">
        <v>32</v>
      </c>
      <c r="F27" s="90">
        <f t="shared" si="2"/>
        <v>0</v>
      </c>
      <c r="G27" s="102"/>
      <c r="H27" s="84">
        <f t="shared" si="1"/>
        <v>0</v>
      </c>
    </row>
    <row r="28" spans="1:8" ht="12.75">
      <c r="A28" s="85">
        <v>5</v>
      </c>
      <c r="B28" s="89"/>
      <c r="C28" s="87" t="s">
        <v>59</v>
      </c>
      <c r="D28" s="101"/>
      <c r="E28" s="89" t="s">
        <v>32</v>
      </c>
      <c r="F28" s="90">
        <f t="shared" si="2"/>
        <v>0</v>
      </c>
      <c r="G28" s="102"/>
      <c r="H28" s="84">
        <f t="shared" si="1"/>
        <v>0</v>
      </c>
    </row>
    <row r="29" spans="1:8" ht="12.75">
      <c r="A29" s="85">
        <v>8</v>
      </c>
      <c r="B29" s="89"/>
      <c r="C29" s="87" t="s">
        <v>61</v>
      </c>
      <c r="D29" s="101"/>
      <c r="E29" s="89" t="s">
        <v>32</v>
      </c>
      <c r="F29" s="90">
        <f t="shared" si="2"/>
        <v>0</v>
      </c>
      <c r="G29" s="102"/>
      <c r="H29" s="84">
        <f t="shared" si="1"/>
        <v>0</v>
      </c>
    </row>
    <row r="30" spans="1:8" ht="12.75">
      <c r="A30" s="85">
        <v>8</v>
      </c>
      <c r="B30" s="89"/>
      <c r="C30" s="87" t="s">
        <v>62</v>
      </c>
      <c r="D30" s="101"/>
      <c r="E30" s="89" t="s">
        <v>32</v>
      </c>
      <c r="F30" s="90">
        <f t="shared" si="2"/>
        <v>0</v>
      </c>
      <c r="G30" s="102"/>
      <c r="H30" s="84">
        <f t="shared" si="1"/>
        <v>0</v>
      </c>
    </row>
    <row r="31" spans="1:8" ht="12.75">
      <c r="A31" s="85">
        <v>20</v>
      </c>
      <c r="B31" s="89"/>
      <c r="C31" s="87" t="s">
        <v>66</v>
      </c>
      <c r="D31" s="101"/>
      <c r="E31" s="89" t="s">
        <v>32</v>
      </c>
      <c r="F31" s="90">
        <f t="shared" si="2"/>
        <v>0</v>
      </c>
      <c r="G31" s="102"/>
      <c r="H31" s="84">
        <f t="shared" si="1"/>
        <v>0</v>
      </c>
    </row>
    <row r="32" spans="1:8" s="98" customFormat="1" ht="13.5" thickBot="1">
      <c r="A32" s="92"/>
      <c r="B32" s="93"/>
      <c r="C32" s="94" t="s">
        <v>1268</v>
      </c>
      <c r="D32" s="103"/>
      <c r="E32" s="93"/>
      <c r="F32" s="96">
        <f>SUM(F25:F31)</f>
        <v>0</v>
      </c>
      <c r="G32" s="97"/>
      <c r="H32" s="84"/>
    </row>
    <row r="33" spans="1:8" ht="13.5" thickBot="1">
      <c r="A33" s="473" t="s">
        <v>1270</v>
      </c>
      <c r="B33" s="474"/>
      <c r="C33" s="474"/>
      <c r="D33" s="474"/>
      <c r="E33" s="474"/>
      <c r="F33" s="474"/>
      <c r="G33" s="475"/>
      <c r="H33" s="84"/>
    </row>
    <row r="34" spans="1:7" s="84" customFormat="1" ht="12.75">
      <c r="A34" s="80" t="s">
        <v>24</v>
      </c>
      <c r="B34" s="81" t="s">
        <v>25</v>
      </c>
      <c r="C34" s="81" t="s">
        <v>26</v>
      </c>
      <c r="D34" s="81" t="s">
        <v>1320</v>
      </c>
      <c r="E34" s="82" t="s">
        <v>28</v>
      </c>
      <c r="F34" s="82" t="s">
        <v>29</v>
      </c>
      <c r="G34" s="83" t="s">
        <v>30</v>
      </c>
    </row>
    <row r="35" spans="1:8" ht="12.75">
      <c r="A35" s="85">
        <v>10</v>
      </c>
      <c r="B35" s="89"/>
      <c r="C35" s="87" t="s">
        <v>71</v>
      </c>
      <c r="D35" s="88"/>
      <c r="E35" s="89" t="s">
        <v>69</v>
      </c>
      <c r="F35" s="90">
        <f>A35*D35</f>
        <v>0</v>
      </c>
      <c r="G35" s="104"/>
      <c r="H35" s="84">
        <f t="shared" si="1"/>
        <v>0</v>
      </c>
    </row>
    <row r="36" spans="1:8" ht="12.75">
      <c r="A36" s="85">
        <v>10</v>
      </c>
      <c r="B36" s="89"/>
      <c r="C36" s="87" t="s">
        <v>72</v>
      </c>
      <c r="D36" s="88"/>
      <c r="E36" s="89" t="s">
        <v>69</v>
      </c>
      <c r="F36" s="90">
        <f>A36*D36</f>
        <v>0</v>
      </c>
      <c r="G36" s="104"/>
      <c r="H36" s="84">
        <f t="shared" si="1"/>
        <v>0</v>
      </c>
    </row>
    <row r="37" spans="1:8" ht="12.75">
      <c r="A37" s="85">
        <v>8</v>
      </c>
      <c r="B37" s="89"/>
      <c r="C37" s="87" t="s">
        <v>73</v>
      </c>
      <c r="D37" s="88"/>
      <c r="E37" s="89" t="s">
        <v>69</v>
      </c>
      <c r="F37" s="90">
        <f>A37*D37</f>
        <v>0</v>
      </c>
      <c r="G37" s="102"/>
      <c r="H37" s="84">
        <f t="shared" si="1"/>
        <v>0</v>
      </c>
    </row>
    <row r="38" spans="1:8" ht="12.75">
      <c r="A38" s="85">
        <v>168</v>
      </c>
      <c r="B38" s="89"/>
      <c r="C38" s="87" t="s">
        <v>78</v>
      </c>
      <c r="D38" s="88"/>
      <c r="E38" s="89" t="s">
        <v>69</v>
      </c>
      <c r="F38" s="90">
        <f>A38*D38</f>
        <v>0</v>
      </c>
      <c r="G38" s="102"/>
      <c r="H38" s="84">
        <f t="shared" si="1"/>
        <v>0</v>
      </c>
    </row>
    <row r="39" spans="1:8" ht="12.75">
      <c r="A39" s="85">
        <v>168</v>
      </c>
      <c r="B39" s="89"/>
      <c r="C39" s="87" t="s">
        <v>79</v>
      </c>
      <c r="D39" s="88"/>
      <c r="E39" s="89" t="s">
        <v>69</v>
      </c>
      <c r="F39" s="90">
        <f>A39*D39</f>
        <v>0</v>
      </c>
      <c r="G39" s="102"/>
      <c r="H39" s="84">
        <f t="shared" si="1"/>
        <v>0</v>
      </c>
    </row>
    <row r="40" spans="1:8" s="98" customFormat="1" ht="13.5" thickBot="1">
      <c r="A40" s="92"/>
      <c r="B40" s="93"/>
      <c r="C40" s="94" t="s">
        <v>1269</v>
      </c>
      <c r="D40" s="103"/>
      <c r="E40" s="93"/>
      <c r="F40" s="96">
        <f>SUM(F35:F39)</f>
        <v>0</v>
      </c>
      <c r="G40" s="105"/>
      <c r="H40" s="84"/>
    </row>
    <row r="41" spans="1:8" s="98" customFormat="1" ht="13.5" thickBot="1">
      <c r="A41" s="464" t="s">
        <v>1522</v>
      </c>
      <c r="B41" s="465"/>
      <c r="C41" s="465"/>
      <c r="D41" s="465"/>
      <c r="E41" s="465"/>
      <c r="F41" s="465"/>
      <c r="G41" s="466"/>
      <c r="H41" s="84"/>
    </row>
    <row r="42" spans="1:7" s="84" customFormat="1" ht="12.75">
      <c r="A42" s="80" t="s">
        <v>24</v>
      </c>
      <c r="B42" s="81" t="s">
        <v>25</v>
      </c>
      <c r="C42" s="81" t="s">
        <v>26</v>
      </c>
      <c r="D42" s="81" t="s">
        <v>1320</v>
      </c>
      <c r="E42" s="82" t="s">
        <v>28</v>
      </c>
      <c r="F42" s="82" t="s">
        <v>29</v>
      </c>
      <c r="G42" s="83" t="s">
        <v>30</v>
      </c>
    </row>
    <row r="43" spans="1:8" ht="12.75">
      <c r="A43" s="85">
        <v>2</v>
      </c>
      <c r="B43" s="89"/>
      <c r="C43" s="87" t="s">
        <v>104</v>
      </c>
      <c r="D43" s="88"/>
      <c r="E43" s="89" t="s">
        <v>32</v>
      </c>
      <c r="F43" s="90">
        <f>SUM(D43*A43)</f>
        <v>0</v>
      </c>
      <c r="G43" s="104"/>
      <c r="H43" s="84">
        <f t="shared" si="1"/>
        <v>0</v>
      </c>
    </row>
    <row r="44" spans="1:8" ht="12.75">
      <c r="A44" s="85">
        <v>8</v>
      </c>
      <c r="B44" s="89"/>
      <c r="C44" s="87" t="s">
        <v>105</v>
      </c>
      <c r="D44" s="88"/>
      <c r="E44" s="89" t="s">
        <v>32</v>
      </c>
      <c r="F44" s="90">
        <f>SUM(D44*A44)</f>
        <v>0</v>
      </c>
      <c r="G44" s="104"/>
      <c r="H44" s="84">
        <f t="shared" si="1"/>
        <v>0</v>
      </c>
    </row>
    <row r="45" spans="1:8" ht="12.75">
      <c r="A45" s="106">
        <v>10</v>
      </c>
      <c r="B45" s="86"/>
      <c r="C45" s="107" t="s">
        <v>106</v>
      </c>
      <c r="D45" s="88"/>
      <c r="E45" s="86" t="s">
        <v>32</v>
      </c>
      <c r="F45" s="90">
        <f>SUM(D45*A45)</f>
        <v>0</v>
      </c>
      <c r="G45" s="104"/>
      <c r="H45" s="84">
        <f t="shared" si="1"/>
        <v>0</v>
      </c>
    </row>
    <row r="46" spans="1:8" s="98" customFormat="1" ht="13.5" thickBot="1">
      <c r="A46" s="92"/>
      <c r="B46" s="93"/>
      <c r="C46" s="94" t="s">
        <v>1271</v>
      </c>
      <c r="D46" s="108"/>
      <c r="E46" s="108"/>
      <c r="F46" s="109">
        <f>SUM(F43:F45)</f>
        <v>0</v>
      </c>
      <c r="G46" s="105"/>
      <c r="H46" s="84"/>
    </row>
    <row r="47" spans="1:8" s="98" customFormat="1" ht="13.5" thickBot="1">
      <c r="A47" s="464" t="s">
        <v>15</v>
      </c>
      <c r="B47" s="465"/>
      <c r="C47" s="465"/>
      <c r="D47" s="465"/>
      <c r="E47" s="465"/>
      <c r="F47" s="465"/>
      <c r="G47" s="466"/>
      <c r="H47" s="84"/>
    </row>
    <row r="48" spans="1:7" s="84" customFormat="1" ht="12.75">
      <c r="A48" s="80" t="s">
        <v>24</v>
      </c>
      <c r="B48" s="81" t="s">
        <v>25</v>
      </c>
      <c r="C48" s="81" t="s">
        <v>26</v>
      </c>
      <c r="D48" s="81" t="s">
        <v>1320</v>
      </c>
      <c r="E48" s="82" t="s">
        <v>28</v>
      </c>
      <c r="F48" s="82" t="s">
        <v>29</v>
      </c>
      <c r="G48" s="83" t="s">
        <v>30</v>
      </c>
    </row>
    <row r="49" spans="1:8" ht="12.75">
      <c r="A49" s="85">
        <v>160</v>
      </c>
      <c r="B49" s="89"/>
      <c r="C49" s="87" t="s">
        <v>120</v>
      </c>
      <c r="D49" s="110"/>
      <c r="E49" s="89" t="s">
        <v>115</v>
      </c>
      <c r="F49" s="90">
        <f aca="true" t="shared" si="3" ref="F49:F56">A49*D49</f>
        <v>0</v>
      </c>
      <c r="G49" s="102"/>
      <c r="H49" s="84">
        <f t="shared" si="1"/>
        <v>0</v>
      </c>
    </row>
    <row r="50" spans="1:8" ht="12.75">
      <c r="A50" s="85">
        <v>504</v>
      </c>
      <c r="B50" s="89"/>
      <c r="C50" s="87" t="s">
        <v>121</v>
      </c>
      <c r="D50" s="88"/>
      <c r="E50" s="89" t="s">
        <v>118</v>
      </c>
      <c r="F50" s="90">
        <f t="shared" si="3"/>
        <v>0</v>
      </c>
      <c r="G50" s="91"/>
      <c r="H50" s="84">
        <f t="shared" si="1"/>
        <v>0</v>
      </c>
    </row>
    <row r="51" spans="1:8" ht="12.75">
      <c r="A51" s="85">
        <v>5</v>
      </c>
      <c r="B51" s="89"/>
      <c r="C51" s="87" t="s">
        <v>124</v>
      </c>
      <c r="D51" s="110"/>
      <c r="E51" s="89" t="s">
        <v>32</v>
      </c>
      <c r="F51" s="90">
        <f t="shared" si="3"/>
        <v>0</v>
      </c>
      <c r="G51" s="102"/>
      <c r="H51" s="84">
        <f t="shared" si="1"/>
        <v>0</v>
      </c>
    </row>
    <row r="52" spans="1:8" ht="12.75">
      <c r="A52" s="85">
        <v>50</v>
      </c>
      <c r="B52" s="89"/>
      <c r="C52" s="87" t="s">
        <v>125</v>
      </c>
      <c r="D52" s="88"/>
      <c r="E52" s="89" t="s">
        <v>69</v>
      </c>
      <c r="F52" s="90">
        <f t="shared" si="3"/>
        <v>0</v>
      </c>
      <c r="G52" s="102"/>
      <c r="H52" s="84">
        <f t="shared" si="1"/>
        <v>0</v>
      </c>
    </row>
    <row r="53" spans="1:8" ht="12.75">
      <c r="A53" s="85">
        <v>2</v>
      </c>
      <c r="B53" s="89"/>
      <c r="C53" s="87" t="s">
        <v>126</v>
      </c>
      <c r="D53" s="110"/>
      <c r="E53" s="89" t="s">
        <v>32</v>
      </c>
      <c r="F53" s="90">
        <f t="shared" si="3"/>
        <v>0</v>
      </c>
      <c r="G53" s="102"/>
      <c r="H53" s="84">
        <f t="shared" si="1"/>
        <v>0</v>
      </c>
    </row>
    <row r="54" spans="1:8" ht="12.75">
      <c r="A54" s="85">
        <v>8</v>
      </c>
      <c r="B54" s="89"/>
      <c r="C54" s="87" t="s">
        <v>127</v>
      </c>
      <c r="D54" s="110"/>
      <c r="E54" s="89" t="s">
        <v>32</v>
      </c>
      <c r="F54" s="90">
        <f t="shared" si="3"/>
        <v>0</v>
      </c>
      <c r="G54" s="102"/>
      <c r="H54" s="84">
        <f t="shared" si="1"/>
        <v>0</v>
      </c>
    </row>
    <row r="55" spans="1:8" ht="12.75">
      <c r="A55" s="85">
        <v>25</v>
      </c>
      <c r="B55" s="89"/>
      <c r="C55" s="87" t="s">
        <v>128</v>
      </c>
      <c r="D55" s="110"/>
      <c r="E55" s="89" t="s">
        <v>32</v>
      </c>
      <c r="F55" s="90">
        <f t="shared" si="3"/>
        <v>0</v>
      </c>
      <c r="G55" s="102"/>
      <c r="H55" s="84">
        <f t="shared" si="1"/>
        <v>0</v>
      </c>
    </row>
    <row r="56" spans="1:8" ht="12.75">
      <c r="A56" s="85">
        <v>15</v>
      </c>
      <c r="B56" s="89"/>
      <c r="C56" s="87" t="s">
        <v>129</v>
      </c>
      <c r="D56" s="110"/>
      <c r="E56" s="89" t="s">
        <v>32</v>
      </c>
      <c r="F56" s="90">
        <f t="shared" si="3"/>
        <v>0</v>
      </c>
      <c r="G56" s="102"/>
      <c r="H56" s="84">
        <f t="shared" si="1"/>
        <v>0</v>
      </c>
    </row>
    <row r="57" spans="1:8" s="98" customFormat="1" ht="13.5" thickBot="1">
      <c r="A57" s="92"/>
      <c r="B57" s="93"/>
      <c r="C57" s="94" t="s">
        <v>1272</v>
      </c>
      <c r="D57" s="103"/>
      <c r="E57" s="93"/>
      <c r="F57" s="96">
        <f>SUM(F49:F56)</f>
        <v>0</v>
      </c>
      <c r="G57" s="105"/>
      <c r="H57" s="84"/>
    </row>
    <row r="58" spans="1:8" ht="13.5" thickBot="1">
      <c r="A58" s="464" t="s">
        <v>1274</v>
      </c>
      <c r="B58" s="465"/>
      <c r="C58" s="465"/>
      <c r="D58" s="465"/>
      <c r="E58" s="465"/>
      <c r="F58" s="465"/>
      <c r="G58" s="466"/>
      <c r="H58" s="84"/>
    </row>
    <row r="59" spans="1:7" s="84" customFormat="1" ht="12.75">
      <c r="A59" s="80" t="s">
        <v>24</v>
      </c>
      <c r="B59" s="81" t="s">
        <v>25</v>
      </c>
      <c r="C59" s="81" t="s">
        <v>26</v>
      </c>
      <c r="D59" s="81" t="s">
        <v>1320</v>
      </c>
      <c r="E59" s="82" t="s">
        <v>28</v>
      </c>
      <c r="F59" s="82" t="s">
        <v>29</v>
      </c>
      <c r="G59" s="83" t="s">
        <v>30</v>
      </c>
    </row>
    <row r="60" spans="1:8" s="84" customFormat="1" ht="12.75">
      <c r="A60" s="85">
        <v>3</v>
      </c>
      <c r="B60" s="86" t="s">
        <v>31</v>
      </c>
      <c r="C60" s="87" t="s">
        <v>133</v>
      </c>
      <c r="D60" s="101"/>
      <c r="E60" s="89" t="s">
        <v>32</v>
      </c>
      <c r="F60" s="111">
        <f>SUM(A60*D60)</f>
        <v>0</v>
      </c>
      <c r="G60" s="102"/>
      <c r="H60" s="84">
        <f t="shared" si="1"/>
        <v>0</v>
      </c>
    </row>
    <row r="61" spans="1:8" ht="12.75">
      <c r="A61" s="85">
        <v>4</v>
      </c>
      <c r="B61" s="86" t="s">
        <v>39</v>
      </c>
      <c r="C61" s="87" t="s">
        <v>135</v>
      </c>
      <c r="D61" s="101"/>
      <c r="E61" s="89" t="s">
        <v>32</v>
      </c>
      <c r="F61" s="111">
        <f>SUM(A61*D61)</f>
        <v>0</v>
      </c>
      <c r="G61" s="102"/>
      <c r="H61" s="84">
        <f t="shared" si="1"/>
        <v>0</v>
      </c>
    </row>
    <row r="62" spans="1:8" ht="12.75">
      <c r="A62" s="85">
        <v>80</v>
      </c>
      <c r="B62" s="89"/>
      <c r="C62" s="87" t="s">
        <v>140</v>
      </c>
      <c r="D62" s="101"/>
      <c r="E62" s="89" t="s">
        <v>32</v>
      </c>
      <c r="F62" s="111">
        <f>SUM(A62*D62)</f>
        <v>0</v>
      </c>
      <c r="G62" s="102"/>
      <c r="H62" s="84">
        <f t="shared" si="1"/>
        <v>0</v>
      </c>
    </row>
    <row r="63" spans="1:8" s="98" customFormat="1" ht="13.5" thickBot="1">
      <c r="A63" s="92"/>
      <c r="B63" s="93"/>
      <c r="C63" s="94" t="s">
        <v>1273</v>
      </c>
      <c r="D63" s="108"/>
      <c r="E63" s="108"/>
      <c r="F63" s="109">
        <f>SUM(F60:F62)</f>
        <v>0</v>
      </c>
      <c r="G63" s="105"/>
      <c r="H63" s="84"/>
    </row>
    <row r="64" spans="1:8" ht="13.5" thickBot="1">
      <c r="A64" s="464" t="s">
        <v>1436</v>
      </c>
      <c r="B64" s="465"/>
      <c r="C64" s="465"/>
      <c r="D64" s="465"/>
      <c r="E64" s="465"/>
      <c r="F64" s="465"/>
      <c r="G64" s="466"/>
      <c r="H64" s="84"/>
    </row>
    <row r="65" spans="1:8" ht="12.75">
      <c r="A65" s="80" t="s">
        <v>24</v>
      </c>
      <c r="B65" s="81" t="s">
        <v>25</v>
      </c>
      <c r="C65" s="81" t="s">
        <v>26</v>
      </c>
      <c r="D65" s="81" t="s">
        <v>1320</v>
      </c>
      <c r="E65" s="82" t="s">
        <v>28</v>
      </c>
      <c r="F65" s="82" t="s">
        <v>29</v>
      </c>
      <c r="G65" s="83" t="s">
        <v>30</v>
      </c>
      <c r="H65" s="84"/>
    </row>
    <row r="66" spans="1:8" ht="12.75">
      <c r="A66" s="112">
        <v>1</v>
      </c>
      <c r="B66" s="113"/>
      <c r="C66" s="87" t="s">
        <v>1437</v>
      </c>
      <c r="D66" s="114"/>
      <c r="E66" s="89" t="s">
        <v>32</v>
      </c>
      <c r="F66" s="90">
        <f aca="true" t="shared" si="4" ref="F66:F76">SUM(D66*A66)</f>
        <v>0</v>
      </c>
      <c r="G66" s="104"/>
      <c r="H66" s="84">
        <f t="shared" si="1"/>
        <v>0</v>
      </c>
    </row>
    <row r="67" spans="1:8" ht="12.75">
      <c r="A67" s="112">
        <v>1</v>
      </c>
      <c r="B67" s="113"/>
      <c r="C67" s="115" t="s">
        <v>1438</v>
      </c>
      <c r="D67" s="114"/>
      <c r="E67" s="89" t="s">
        <v>118</v>
      </c>
      <c r="F67" s="90">
        <f t="shared" si="4"/>
        <v>0</v>
      </c>
      <c r="G67" s="104"/>
      <c r="H67" s="84">
        <f t="shared" si="1"/>
        <v>0</v>
      </c>
    </row>
    <row r="68" spans="1:8" ht="12.75">
      <c r="A68" s="112">
        <v>1</v>
      </c>
      <c r="B68" s="113"/>
      <c r="C68" s="115" t="s">
        <v>1439</v>
      </c>
      <c r="D68" s="114"/>
      <c r="E68" s="86" t="s">
        <v>1440</v>
      </c>
      <c r="F68" s="90">
        <f t="shared" si="4"/>
        <v>0</v>
      </c>
      <c r="G68" s="104"/>
      <c r="H68" s="84">
        <f t="shared" si="1"/>
        <v>0</v>
      </c>
    </row>
    <row r="69" spans="1:8" ht="12.75">
      <c r="A69" s="112">
        <v>20</v>
      </c>
      <c r="B69" s="113"/>
      <c r="C69" s="115" t="s">
        <v>1441</v>
      </c>
      <c r="D69" s="114"/>
      <c r="E69" s="86" t="s">
        <v>32</v>
      </c>
      <c r="F69" s="90">
        <f t="shared" si="4"/>
        <v>0</v>
      </c>
      <c r="G69" s="104"/>
      <c r="H69" s="84">
        <f t="shared" si="1"/>
        <v>0</v>
      </c>
    </row>
    <row r="70" spans="1:8" ht="12.75">
      <c r="A70" s="112">
        <v>20</v>
      </c>
      <c r="B70" s="113"/>
      <c r="C70" s="115" t="s">
        <v>1442</v>
      </c>
      <c r="D70" s="114"/>
      <c r="E70" s="89" t="s">
        <v>32</v>
      </c>
      <c r="F70" s="90">
        <f t="shared" si="4"/>
        <v>0</v>
      </c>
      <c r="G70" s="104"/>
      <c r="H70" s="84">
        <f t="shared" si="1"/>
        <v>0</v>
      </c>
    </row>
    <row r="71" spans="1:8" ht="12.75">
      <c r="A71" s="112">
        <v>1</v>
      </c>
      <c r="B71" s="113"/>
      <c r="C71" s="115" t="s">
        <v>1443</v>
      </c>
      <c r="D71" s="114"/>
      <c r="E71" s="89" t="s">
        <v>32</v>
      </c>
      <c r="F71" s="90">
        <f t="shared" si="4"/>
        <v>0</v>
      </c>
      <c r="G71" s="104"/>
      <c r="H71" s="84">
        <f t="shared" si="1"/>
        <v>0</v>
      </c>
    </row>
    <row r="72" spans="1:8" ht="12.75">
      <c r="A72" s="112">
        <v>1</v>
      </c>
      <c r="B72" s="113"/>
      <c r="C72" s="115" t="s">
        <v>1444</v>
      </c>
      <c r="D72" s="114"/>
      <c r="E72" s="86" t="s">
        <v>32</v>
      </c>
      <c r="F72" s="90">
        <f t="shared" si="4"/>
        <v>0</v>
      </c>
      <c r="G72" s="104"/>
      <c r="H72" s="84">
        <f t="shared" si="1"/>
        <v>0</v>
      </c>
    </row>
    <row r="73" spans="1:8" ht="12.75">
      <c r="A73" s="116">
        <v>4</v>
      </c>
      <c r="B73" s="117"/>
      <c r="C73" s="115" t="s">
        <v>1445</v>
      </c>
      <c r="D73" s="114"/>
      <c r="E73" s="89" t="s">
        <v>32</v>
      </c>
      <c r="F73" s="90">
        <f t="shared" si="4"/>
        <v>0</v>
      </c>
      <c r="G73" s="104"/>
      <c r="H73" s="84">
        <f t="shared" si="1"/>
        <v>0</v>
      </c>
    </row>
    <row r="74" spans="1:8" ht="12.75">
      <c r="A74" s="116">
        <v>1</v>
      </c>
      <c r="B74" s="117"/>
      <c r="C74" s="115" t="s">
        <v>1446</v>
      </c>
      <c r="D74" s="114"/>
      <c r="E74" s="89" t="s">
        <v>32</v>
      </c>
      <c r="F74" s="90">
        <f t="shared" si="4"/>
        <v>0</v>
      </c>
      <c r="G74" s="104"/>
      <c r="H74" s="84">
        <f t="shared" si="1"/>
        <v>0</v>
      </c>
    </row>
    <row r="75" spans="1:8" ht="12.75">
      <c r="A75" s="116">
        <v>1</v>
      </c>
      <c r="B75" s="117"/>
      <c r="C75" s="115" t="s">
        <v>1447</v>
      </c>
      <c r="D75" s="114"/>
      <c r="E75" s="89" t="s">
        <v>32</v>
      </c>
      <c r="F75" s="90">
        <f t="shared" si="4"/>
        <v>0</v>
      </c>
      <c r="G75" s="104"/>
      <c r="H75" s="84">
        <f t="shared" si="1"/>
        <v>0</v>
      </c>
    </row>
    <row r="76" spans="1:8" ht="12.75">
      <c r="A76" s="112">
        <v>2</v>
      </c>
      <c r="B76" s="113"/>
      <c r="C76" s="115" t="s">
        <v>1448</v>
      </c>
      <c r="D76" s="114"/>
      <c r="E76" s="89" t="s">
        <v>32</v>
      </c>
      <c r="F76" s="90">
        <f t="shared" si="4"/>
        <v>0</v>
      </c>
      <c r="G76" s="104"/>
      <c r="H76" s="84">
        <f t="shared" si="1"/>
        <v>0</v>
      </c>
    </row>
    <row r="77" spans="1:8" ht="13.5" thickBot="1">
      <c r="A77" s="92"/>
      <c r="B77" s="93"/>
      <c r="C77" s="94" t="s">
        <v>1449</v>
      </c>
      <c r="D77" s="108"/>
      <c r="E77" s="108"/>
      <c r="F77" s="109">
        <f>SUM(F66:F76)</f>
        <v>0</v>
      </c>
      <c r="G77" s="105"/>
      <c r="H77" s="84"/>
    </row>
    <row r="78" spans="1:8" ht="13.5" thickBot="1">
      <c r="A78" s="464" t="s">
        <v>16</v>
      </c>
      <c r="B78" s="465"/>
      <c r="C78" s="465"/>
      <c r="D78" s="465"/>
      <c r="E78" s="465"/>
      <c r="F78" s="465"/>
      <c r="G78" s="466"/>
      <c r="H78" s="84"/>
    </row>
    <row r="79" spans="1:7" s="84" customFormat="1" ht="12.75">
      <c r="A79" s="118" t="s">
        <v>24</v>
      </c>
      <c r="B79" s="82" t="s">
        <v>1588</v>
      </c>
      <c r="C79" s="82" t="s">
        <v>26</v>
      </c>
      <c r="D79" s="82" t="s">
        <v>164</v>
      </c>
      <c r="E79" s="82" t="s">
        <v>28</v>
      </c>
      <c r="F79" s="82" t="s">
        <v>29</v>
      </c>
      <c r="G79" s="83" t="s">
        <v>30</v>
      </c>
    </row>
    <row r="80" spans="1:8" ht="12.75">
      <c r="A80" s="85">
        <v>2</v>
      </c>
      <c r="B80" s="89">
        <v>84</v>
      </c>
      <c r="C80" s="87" t="s">
        <v>165</v>
      </c>
      <c r="D80" s="88"/>
      <c r="E80" s="89" t="s">
        <v>118</v>
      </c>
      <c r="F80" s="90">
        <f>SUM(A80*B80*D80)</f>
        <v>0</v>
      </c>
      <c r="G80" s="119"/>
      <c r="H80" s="84">
        <f aca="true" t="shared" si="5" ref="H80:H105">IF(ISBLANK(D80),0,IF(D80=0,0,1))</f>
        <v>0</v>
      </c>
    </row>
    <row r="81" spans="1:8" ht="12.75">
      <c r="A81" s="85">
        <v>2</v>
      </c>
      <c r="B81" s="89">
        <v>44</v>
      </c>
      <c r="C81" s="87" t="s">
        <v>166</v>
      </c>
      <c r="D81" s="88"/>
      <c r="E81" s="89" t="s">
        <v>118</v>
      </c>
      <c r="F81" s="90">
        <f aca="true" t="shared" si="6" ref="F81:F98">SUM(A81*B81*D81)</f>
        <v>0</v>
      </c>
      <c r="G81" s="119"/>
      <c r="H81" s="84">
        <f t="shared" si="5"/>
        <v>0</v>
      </c>
    </row>
    <row r="82" spans="1:8" ht="12.75">
      <c r="A82" s="85">
        <v>8</v>
      </c>
      <c r="B82" s="89">
        <v>84</v>
      </c>
      <c r="C82" s="87" t="s">
        <v>171</v>
      </c>
      <c r="D82" s="88"/>
      <c r="E82" s="89" t="s">
        <v>118</v>
      </c>
      <c r="F82" s="90">
        <f t="shared" si="6"/>
        <v>0</v>
      </c>
      <c r="G82" s="119"/>
      <c r="H82" s="84">
        <f t="shared" si="5"/>
        <v>0</v>
      </c>
    </row>
    <row r="83" spans="1:8" ht="12.75">
      <c r="A83" s="85">
        <v>8</v>
      </c>
      <c r="B83" s="89">
        <v>44</v>
      </c>
      <c r="C83" s="87" t="s">
        <v>172</v>
      </c>
      <c r="D83" s="88"/>
      <c r="E83" s="89" t="s">
        <v>118</v>
      </c>
      <c r="F83" s="90">
        <f t="shared" si="6"/>
        <v>0</v>
      </c>
      <c r="G83" s="119"/>
      <c r="H83" s="84">
        <f t="shared" si="5"/>
        <v>0</v>
      </c>
    </row>
    <row r="84" spans="1:8" ht="12.75">
      <c r="A84" s="85">
        <v>3</v>
      </c>
      <c r="B84" s="89">
        <v>84</v>
      </c>
      <c r="C84" s="87" t="s">
        <v>173</v>
      </c>
      <c r="D84" s="88"/>
      <c r="E84" s="89" t="s">
        <v>118</v>
      </c>
      <c r="F84" s="90">
        <f t="shared" si="6"/>
        <v>0</v>
      </c>
      <c r="G84" s="119"/>
      <c r="H84" s="84">
        <f t="shared" si="5"/>
        <v>0</v>
      </c>
    </row>
    <row r="85" spans="1:8" ht="12.75">
      <c r="A85" s="85">
        <v>3</v>
      </c>
      <c r="B85" s="89">
        <v>44</v>
      </c>
      <c r="C85" s="87" t="s">
        <v>174</v>
      </c>
      <c r="D85" s="88"/>
      <c r="E85" s="89" t="s">
        <v>118</v>
      </c>
      <c r="F85" s="90">
        <f t="shared" si="6"/>
        <v>0</v>
      </c>
      <c r="G85" s="119"/>
      <c r="H85" s="84">
        <f t="shared" si="5"/>
        <v>0</v>
      </c>
    </row>
    <row r="86" spans="1:8" ht="12.75">
      <c r="A86" s="85">
        <v>2</v>
      </c>
      <c r="B86" s="89">
        <v>84</v>
      </c>
      <c r="C86" s="87" t="s">
        <v>175</v>
      </c>
      <c r="D86" s="88"/>
      <c r="E86" s="89" t="s">
        <v>118</v>
      </c>
      <c r="F86" s="90">
        <f t="shared" si="6"/>
        <v>0</v>
      </c>
      <c r="G86" s="119"/>
      <c r="H86" s="84">
        <f t="shared" si="5"/>
        <v>0</v>
      </c>
    </row>
    <row r="87" spans="1:8" ht="12.75">
      <c r="A87" s="85">
        <v>2</v>
      </c>
      <c r="B87" s="89">
        <v>44</v>
      </c>
      <c r="C87" s="87" t="s">
        <v>176</v>
      </c>
      <c r="D87" s="88"/>
      <c r="E87" s="89" t="s">
        <v>118</v>
      </c>
      <c r="F87" s="90">
        <f t="shared" si="6"/>
        <v>0</v>
      </c>
      <c r="G87" s="119"/>
      <c r="H87" s="84">
        <f t="shared" si="5"/>
        <v>0</v>
      </c>
    </row>
    <row r="88" spans="1:8" ht="12.75">
      <c r="A88" s="85">
        <v>30</v>
      </c>
      <c r="B88" s="89">
        <v>84</v>
      </c>
      <c r="C88" s="87" t="s">
        <v>177</v>
      </c>
      <c r="D88" s="88"/>
      <c r="E88" s="89" t="s">
        <v>118</v>
      </c>
      <c r="F88" s="90">
        <f t="shared" si="6"/>
        <v>0</v>
      </c>
      <c r="G88" s="119"/>
      <c r="H88" s="84">
        <f t="shared" si="5"/>
        <v>0</v>
      </c>
    </row>
    <row r="89" spans="1:8" ht="12.75">
      <c r="A89" s="85">
        <v>30</v>
      </c>
      <c r="B89" s="89">
        <v>44</v>
      </c>
      <c r="C89" s="87" t="s">
        <v>1525</v>
      </c>
      <c r="D89" s="88"/>
      <c r="E89" s="89" t="s">
        <v>118</v>
      </c>
      <c r="F89" s="90">
        <f t="shared" si="6"/>
        <v>0</v>
      </c>
      <c r="G89" s="119"/>
      <c r="H89" s="84">
        <f t="shared" si="5"/>
        <v>0</v>
      </c>
    </row>
    <row r="90" spans="1:8" s="120" customFormat="1" ht="12.75">
      <c r="A90" s="85">
        <v>2</v>
      </c>
      <c r="B90" s="89">
        <v>84</v>
      </c>
      <c r="C90" s="87" t="s">
        <v>178</v>
      </c>
      <c r="D90" s="88"/>
      <c r="E90" s="89" t="s">
        <v>118</v>
      </c>
      <c r="F90" s="90">
        <f t="shared" si="6"/>
        <v>0</v>
      </c>
      <c r="G90" s="119"/>
      <c r="H90" s="84">
        <f t="shared" si="5"/>
        <v>0</v>
      </c>
    </row>
    <row r="91" spans="1:8" s="120" customFormat="1" ht="12.75">
      <c r="A91" s="85">
        <v>2</v>
      </c>
      <c r="B91" s="89">
        <v>44</v>
      </c>
      <c r="C91" s="87" t="s">
        <v>179</v>
      </c>
      <c r="D91" s="88"/>
      <c r="E91" s="89" t="s">
        <v>118</v>
      </c>
      <c r="F91" s="90">
        <f t="shared" si="6"/>
        <v>0</v>
      </c>
      <c r="G91" s="119"/>
      <c r="H91" s="84">
        <f t="shared" si="5"/>
        <v>0</v>
      </c>
    </row>
    <row r="92" spans="1:8" s="120" customFormat="1" ht="12.75">
      <c r="A92" s="85">
        <v>2</v>
      </c>
      <c r="B92" s="89">
        <v>84</v>
      </c>
      <c r="C92" s="87" t="s">
        <v>180</v>
      </c>
      <c r="D92" s="88"/>
      <c r="E92" s="89" t="s">
        <v>118</v>
      </c>
      <c r="F92" s="90">
        <f t="shared" si="6"/>
        <v>0</v>
      </c>
      <c r="G92" s="119"/>
      <c r="H92" s="84">
        <f t="shared" si="5"/>
        <v>0</v>
      </c>
    </row>
    <row r="93" spans="1:8" s="120" customFormat="1" ht="12.75">
      <c r="A93" s="85">
        <v>2</v>
      </c>
      <c r="B93" s="89">
        <v>44</v>
      </c>
      <c r="C93" s="87" t="s">
        <v>181</v>
      </c>
      <c r="D93" s="88"/>
      <c r="E93" s="89" t="s">
        <v>118</v>
      </c>
      <c r="F93" s="90">
        <f t="shared" si="6"/>
        <v>0</v>
      </c>
      <c r="G93" s="119"/>
      <c r="H93" s="84">
        <f t="shared" si="5"/>
        <v>0</v>
      </c>
    </row>
    <row r="94" spans="1:8" ht="12.75">
      <c r="A94" s="85">
        <v>12</v>
      </c>
      <c r="B94" s="89">
        <v>84</v>
      </c>
      <c r="C94" s="87" t="s">
        <v>183</v>
      </c>
      <c r="D94" s="88"/>
      <c r="E94" s="89" t="s">
        <v>118</v>
      </c>
      <c r="F94" s="90">
        <f t="shared" si="6"/>
        <v>0</v>
      </c>
      <c r="G94" s="119"/>
      <c r="H94" s="84">
        <f t="shared" si="5"/>
        <v>0</v>
      </c>
    </row>
    <row r="95" spans="1:8" ht="12.75">
      <c r="A95" s="85">
        <v>12</v>
      </c>
      <c r="B95" s="89">
        <v>44</v>
      </c>
      <c r="C95" s="87" t="s">
        <v>184</v>
      </c>
      <c r="D95" s="88"/>
      <c r="E95" s="89" t="s">
        <v>118</v>
      </c>
      <c r="F95" s="90">
        <f t="shared" si="6"/>
        <v>0</v>
      </c>
      <c r="G95" s="119"/>
      <c r="H95" s="84">
        <f t="shared" si="5"/>
        <v>0</v>
      </c>
    </row>
    <row r="96" spans="1:8" ht="12.75">
      <c r="A96" s="85">
        <v>12</v>
      </c>
      <c r="B96" s="89">
        <v>10</v>
      </c>
      <c r="C96" s="87" t="s">
        <v>185</v>
      </c>
      <c r="D96" s="88"/>
      <c r="E96" s="89" t="s">
        <v>118</v>
      </c>
      <c r="F96" s="90">
        <f t="shared" si="6"/>
        <v>0</v>
      </c>
      <c r="G96" s="119"/>
      <c r="H96" s="84">
        <f t="shared" si="5"/>
        <v>0</v>
      </c>
    </row>
    <row r="97" spans="1:8" ht="12.75">
      <c r="A97" s="85">
        <v>12</v>
      </c>
      <c r="B97" s="89">
        <v>84</v>
      </c>
      <c r="C97" s="87" t="s">
        <v>186</v>
      </c>
      <c r="D97" s="101"/>
      <c r="E97" s="89" t="s">
        <v>118</v>
      </c>
      <c r="F97" s="90">
        <f t="shared" si="6"/>
        <v>0</v>
      </c>
      <c r="G97" s="119"/>
      <c r="H97" s="84">
        <f t="shared" si="5"/>
        <v>0</v>
      </c>
    </row>
    <row r="98" spans="1:8" ht="12.75">
      <c r="A98" s="85">
        <v>12</v>
      </c>
      <c r="B98" s="89">
        <v>44</v>
      </c>
      <c r="C98" s="87" t="s">
        <v>187</v>
      </c>
      <c r="D98" s="101"/>
      <c r="E98" s="89" t="s">
        <v>118</v>
      </c>
      <c r="F98" s="90">
        <f t="shared" si="6"/>
        <v>0</v>
      </c>
      <c r="G98" s="119"/>
      <c r="H98" s="84">
        <f t="shared" si="5"/>
        <v>0</v>
      </c>
    </row>
    <row r="99" spans="1:8" s="98" customFormat="1" ht="13.5" thickBot="1">
      <c r="A99" s="92"/>
      <c r="B99" s="93"/>
      <c r="C99" s="94" t="s">
        <v>1275</v>
      </c>
      <c r="D99" s="108"/>
      <c r="E99" s="108"/>
      <c r="F99" s="109">
        <f>SUM(F80:F98)</f>
        <v>0</v>
      </c>
      <c r="G99" s="121"/>
      <c r="H99" s="84"/>
    </row>
    <row r="100" spans="1:8" s="98" customFormat="1" ht="13.5" thickBot="1">
      <c r="A100" s="464" t="s">
        <v>192</v>
      </c>
      <c r="B100" s="465"/>
      <c r="C100" s="465"/>
      <c r="D100" s="465"/>
      <c r="E100" s="465"/>
      <c r="F100" s="465"/>
      <c r="G100" s="466"/>
      <c r="H100" s="84"/>
    </row>
    <row r="101" spans="1:7" s="84" customFormat="1" ht="12.75">
      <c r="A101" s="80" t="s">
        <v>24</v>
      </c>
      <c r="B101" s="81" t="s">
        <v>25</v>
      </c>
      <c r="C101" s="81" t="s">
        <v>26</v>
      </c>
      <c r="D101" s="81" t="s">
        <v>27</v>
      </c>
      <c r="E101" s="81" t="s">
        <v>28</v>
      </c>
      <c r="F101" s="81" t="s">
        <v>29</v>
      </c>
      <c r="G101" s="83" t="s">
        <v>30</v>
      </c>
    </row>
    <row r="102" spans="1:8" ht="12.75">
      <c r="A102" s="85">
        <v>158</v>
      </c>
      <c r="B102" s="89"/>
      <c r="C102" s="87" t="s">
        <v>193</v>
      </c>
      <c r="D102" s="88"/>
      <c r="E102" s="89" t="s">
        <v>32</v>
      </c>
      <c r="F102" s="90">
        <f>SUM(A102*D102)</f>
        <v>0</v>
      </c>
      <c r="G102" s="119"/>
      <c r="H102" s="84">
        <f t="shared" si="5"/>
        <v>0</v>
      </c>
    </row>
    <row r="103" spans="1:8" ht="12.75">
      <c r="A103" s="85">
        <v>1</v>
      </c>
      <c r="B103" s="89"/>
      <c r="C103" s="87" t="s">
        <v>197</v>
      </c>
      <c r="D103" s="88"/>
      <c r="E103" s="89" t="s">
        <v>32</v>
      </c>
      <c r="F103" s="90">
        <f>SUM(A103*D103)</f>
        <v>0</v>
      </c>
      <c r="G103" s="119"/>
      <c r="H103" s="84">
        <f t="shared" si="5"/>
        <v>0</v>
      </c>
    </row>
    <row r="104" spans="1:8" s="98" customFormat="1" ht="12.75">
      <c r="A104" s="85">
        <v>1</v>
      </c>
      <c r="B104" s="89"/>
      <c r="C104" s="87" t="s">
        <v>1526</v>
      </c>
      <c r="D104" s="88"/>
      <c r="E104" s="89" t="s">
        <v>111</v>
      </c>
      <c r="F104" s="90">
        <f>SUM(A104*D104)</f>
        <v>0</v>
      </c>
      <c r="G104" s="119"/>
      <c r="H104" s="84">
        <f t="shared" si="5"/>
        <v>0</v>
      </c>
    </row>
    <row r="105" spans="1:8" ht="12.75">
      <c r="A105" s="85">
        <v>158</v>
      </c>
      <c r="B105" s="89"/>
      <c r="C105" s="87" t="s">
        <v>200</v>
      </c>
      <c r="D105" s="88"/>
      <c r="E105" s="89" t="s">
        <v>111</v>
      </c>
      <c r="F105" s="90">
        <f>SUM(A105*D105)</f>
        <v>0</v>
      </c>
      <c r="G105" s="119"/>
      <c r="H105" s="84">
        <f t="shared" si="5"/>
        <v>0</v>
      </c>
    </row>
    <row r="106" spans="1:7" s="98" customFormat="1" ht="13.5" thickBot="1">
      <c r="A106" s="92"/>
      <c r="B106" s="93"/>
      <c r="C106" s="94" t="s">
        <v>1278</v>
      </c>
      <c r="D106" s="103"/>
      <c r="E106" s="93"/>
      <c r="F106" s="96">
        <f>SUM(F102:F105)</f>
        <v>0</v>
      </c>
      <c r="G106" s="121"/>
    </row>
    <row r="107" spans="1:7" s="98" customFormat="1" ht="13.5" thickBot="1">
      <c r="A107" s="464" t="s">
        <v>1523</v>
      </c>
      <c r="B107" s="465"/>
      <c r="C107" s="465"/>
      <c r="D107" s="465"/>
      <c r="E107" s="465"/>
      <c r="F107" s="465"/>
      <c r="G107" s="466"/>
    </row>
    <row r="108" spans="1:7" s="98" customFormat="1" ht="12.75">
      <c r="A108" s="122"/>
      <c r="B108" s="123"/>
      <c r="C108" s="124" t="str">
        <f>C22</f>
        <v>Generator Total</v>
      </c>
      <c r="D108" s="125"/>
      <c r="E108" s="125"/>
      <c r="F108" s="126">
        <f>SUM(F22)</f>
        <v>0</v>
      </c>
      <c r="G108" s="127"/>
    </row>
    <row r="109" spans="1:7" s="84" customFormat="1" ht="12.75">
      <c r="A109" s="128"/>
      <c r="B109" s="129"/>
      <c r="C109" s="130" t="str">
        <f>C32</f>
        <v>Power Ancillaries Total</v>
      </c>
      <c r="D109" s="131"/>
      <c r="E109" s="129"/>
      <c r="F109" s="90">
        <f>SUM(F32)</f>
        <v>0</v>
      </c>
      <c r="G109" s="132"/>
    </row>
    <row r="110" spans="1:7" s="84" customFormat="1" ht="12.75">
      <c r="A110" s="128"/>
      <c r="B110" s="129"/>
      <c r="C110" s="130" t="str">
        <f>C40</f>
        <v>Pumps, Hoses &amp; Fittings Total</v>
      </c>
      <c r="D110" s="131"/>
      <c r="E110" s="129"/>
      <c r="F110" s="90">
        <f>SUM(F40)</f>
        <v>0</v>
      </c>
      <c r="G110" s="132"/>
    </row>
    <row r="111" spans="1:7" s="84" customFormat="1" ht="12.75">
      <c r="A111" s="128"/>
      <c r="B111" s="129"/>
      <c r="C111" s="130" t="str">
        <f>C46</f>
        <v>Miscellaneous Total</v>
      </c>
      <c r="D111" s="131"/>
      <c r="E111" s="129"/>
      <c r="F111" s="90">
        <f>SUM(F46)</f>
        <v>0</v>
      </c>
      <c r="G111" s="132"/>
    </row>
    <row r="112" spans="1:7" s="84" customFormat="1" ht="12.75">
      <c r="A112" s="128"/>
      <c r="B112" s="129"/>
      <c r="C112" s="130" t="str">
        <f>C57</f>
        <v>Heavy Equipment Total</v>
      </c>
      <c r="D112" s="131"/>
      <c r="E112" s="129"/>
      <c r="F112" s="90">
        <f>SUM(F57)</f>
        <v>0</v>
      </c>
      <c r="G112" s="132"/>
    </row>
    <row r="113" spans="1:7" s="84" customFormat="1" ht="12.75">
      <c r="A113" s="128"/>
      <c r="B113" s="129"/>
      <c r="C113" s="130" t="str">
        <f>C63</f>
        <v>Chiller, Warmers &amp; Air Handling Equip. Total</v>
      </c>
      <c r="D113" s="133"/>
      <c r="E113" s="133"/>
      <c r="F113" s="90">
        <f>SUM(F63)</f>
        <v>0</v>
      </c>
      <c r="G113" s="132"/>
    </row>
    <row r="114" spans="1:7" s="84" customFormat="1" ht="12.75">
      <c r="A114" s="128"/>
      <c r="B114" s="129"/>
      <c r="C114" s="130" t="str">
        <f>C77</f>
        <v>Communications Total</v>
      </c>
      <c r="D114" s="133"/>
      <c r="E114" s="133"/>
      <c r="F114" s="90">
        <f>SUM(F77)</f>
        <v>0</v>
      </c>
      <c r="G114" s="132"/>
    </row>
    <row r="115" spans="1:7" s="84" customFormat="1" ht="12.75">
      <c r="A115" s="128"/>
      <c r="B115" s="129"/>
      <c r="C115" s="130" t="str">
        <f>C99</f>
        <v>Personnel Total</v>
      </c>
      <c r="D115" s="133"/>
      <c r="E115" s="133"/>
      <c r="F115" s="90">
        <f>SUM(F99)</f>
        <v>0</v>
      </c>
      <c r="G115" s="132"/>
    </row>
    <row r="116" spans="1:7" ht="12.75">
      <c r="A116" s="128"/>
      <c r="B116" s="129"/>
      <c r="C116" s="130" t="str">
        <f>C106</f>
        <v>Transportation &amp; Other Total</v>
      </c>
      <c r="D116" s="133"/>
      <c r="E116" s="133"/>
      <c r="F116" s="90">
        <f>SUM(F106)</f>
        <v>0</v>
      </c>
      <c r="G116" s="132"/>
    </row>
    <row r="117" spans="1:7" s="84" customFormat="1" ht="13.5" thickBot="1">
      <c r="A117" s="92"/>
      <c r="B117" s="93"/>
      <c r="C117" s="94" t="s">
        <v>201</v>
      </c>
      <c r="D117" s="103"/>
      <c r="E117" s="108"/>
      <c r="F117" s="96">
        <f>SUM(F108:F116)</f>
        <v>0</v>
      </c>
      <c r="G117" s="105"/>
    </row>
    <row r="118" ht="12.75">
      <c r="H118" s="78">
        <f>SUM(H1:H117)</f>
        <v>0</v>
      </c>
    </row>
  </sheetData>
  <sheetProtection password="A0E6" sheet="1" selectLockedCells="1"/>
  <mergeCells count="26">
    <mergeCell ref="A6:G6"/>
    <mergeCell ref="A7:G7"/>
    <mergeCell ref="A9:G9"/>
    <mergeCell ref="A8:G8"/>
    <mergeCell ref="A107:G107"/>
    <mergeCell ref="A5:G5"/>
    <mergeCell ref="B20:B21"/>
    <mergeCell ref="A100:G100"/>
    <mergeCell ref="A10:G10"/>
    <mergeCell ref="A78:G78"/>
    <mergeCell ref="D3:E3"/>
    <mergeCell ref="D4:E4"/>
    <mergeCell ref="F2:G2"/>
    <mergeCell ref="F3:G3"/>
    <mergeCell ref="F4:G4"/>
    <mergeCell ref="A2:C4"/>
    <mergeCell ref="A41:G41"/>
    <mergeCell ref="A64:G64"/>
    <mergeCell ref="A58:G58"/>
    <mergeCell ref="B12:B16"/>
    <mergeCell ref="A1:G1"/>
    <mergeCell ref="D2:E2"/>
    <mergeCell ref="A23:G23"/>
    <mergeCell ref="A33:G33"/>
    <mergeCell ref="A47:G47"/>
    <mergeCell ref="B17:B18"/>
  </mergeCells>
  <printOptions/>
  <pageMargins left="0.75" right="0.25" top="0.75" bottom="0" header="0.3" footer="0.3"/>
  <pageSetup fitToHeight="0" fitToWidth="1" horizontalDpi="1200" verticalDpi="1200" orientation="landscape" paperSize="5" r:id="rId1"/>
  <headerFooter alignWithMargins="0">
    <oddHeader>&amp;LTYPE I RESPONSE PACKAGE RATE SHEET&amp;C&amp;P OF &amp;N&amp;RSTATE OF FLORIDA STANDBY SERVICES CONTRACT</oddHeader>
  </headerFooter>
  <rowBreaks count="2" manualBreakCount="2">
    <brk id="40" max="255" man="1"/>
    <brk id="78" max="255" man="1"/>
  </rowBreaks>
</worksheet>
</file>

<file path=xl/worksheets/sheet4.xml><?xml version="1.0" encoding="utf-8"?>
<worksheet xmlns="http://schemas.openxmlformats.org/spreadsheetml/2006/main" xmlns:r="http://schemas.openxmlformats.org/officeDocument/2006/relationships">
  <sheetPr codeName="Sheet13">
    <tabColor indexed="12"/>
    <pageSetUpPr fitToPage="1"/>
  </sheetPr>
  <dimension ref="A1:H109"/>
  <sheetViews>
    <sheetView showGridLines="0" view="pageLayout" zoomScaleSheetLayoutView="100" workbookViewId="0" topLeftCell="A1">
      <selection activeCell="D12" sqref="D12"/>
    </sheetView>
  </sheetViews>
  <sheetFormatPr defaultColWidth="9.140625" defaultRowHeight="12.75"/>
  <cols>
    <col min="1" max="1" width="6.57421875" style="134" bestFit="1" customWidth="1"/>
    <col min="2" max="2" width="14.140625" style="134" bestFit="1" customWidth="1"/>
    <col min="3" max="3" width="55.57421875" style="78" bestFit="1" customWidth="1"/>
    <col min="4" max="4" width="14.7109375" style="78" customWidth="1"/>
    <col min="5" max="5" width="10.421875" style="78" bestFit="1" customWidth="1"/>
    <col min="6" max="6" width="14.7109375" style="78" customWidth="1"/>
    <col min="7" max="7" width="50.7109375" style="78" customWidth="1"/>
    <col min="8" max="8" width="0" style="78" hidden="1" customWidth="1"/>
    <col min="9" max="16384" width="9.140625" style="78" customWidth="1"/>
  </cols>
  <sheetData>
    <row r="1" spans="1:7" ht="16.5" thickBot="1">
      <c r="A1" s="468" t="str">
        <f>INSTRUCTIONS!C2&amp;" - "&amp;INSTRUCTIONS!H3</f>
        <v>ATTACHMENT B PRICE PROPOSAL - Initial Contract Period (Years 4-6)</v>
      </c>
      <c r="B1" s="469"/>
      <c r="C1" s="469"/>
      <c r="D1" s="469"/>
      <c r="E1" s="469"/>
      <c r="F1" s="469"/>
      <c r="G1" s="470"/>
    </row>
    <row r="2" spans="1:7" ht="15">
      <c r="A2" s="486" t="s">
        <v>202</v>
      </c>
      <c r="B2" s="486"/>
      <c r="C2" s="487"/>
      <c r="D2" s="471" t="str">
        <f>INSTRUCTIONS!C3</f>
        <v>CONTRACTOR NAME:</v>
      </c>
      <c r="E2" s="472"/>
      <c r="F2" s="480" t="str">
        <f>IF(ISBLANK(INSTRUCTIONS!F3),"Please update the INSTRUCTIONS tab.",INSTRUCTIONS!F3)</f>
        <v>Please update the INSTRUCTIONS tab.</v>
      </c>
      <c r="G2" s="481"/>
    </row>
    <row r="3" spans="1:7" ht="15">
      <c r="A3" s="488"/>
      <c r="B3" s="488"/>
      <c r="C3" s="489"/>
      <c r="D3" s="476" t="str">
        <f>INSTRUCTIONS!C4</f>
        <v>PRINCIPAL POC: </v>
      </c>
      <c r="E3" s="477"/>
      <c r="F3" s="482" t="str">
        <f>IF(ISBLANK(INSTRUCTIONS!F4),"Please update the INSTRUCTIONS tab.",INSTRUCTIONS!F4)</f>
        <v>Please update the INSTRUCTIONS tab.</v>
      </c>
      <c r="G3" s="483"/>
    </row>
    <row r="4" spans="1:7" ht="15.75" thickBot="1">
      <c r="A4" s="490"/>
      <c r="B4" s="490"/>
      <c r="C4" s="491"/>
      <c r="D4" s="478" t="str">
        <f>INSTRUCTIONS!C6</f>
        <v>REVISION DATE:</v>
      </c>
      <c r="E4" s="479"/>
      <c r="F4" s="484" t="str">
        <f>IF(ISBLANK(INSTRUCTIONS!F6),"Please update the INSTRUCTIONS tab.",INSTRUCTIONS!F6)</f>
        <v>Please update the INSTRUCTIONS tab.</v>
      </c>
      <c r="G4" s="485"/>
    </row>
    <row r="5" spans="1:7" ht="12.75">
      <c r="A5" s="504" t="s">
        <v>1539</v>
      </c>
      <c r="B5" s="505"/>
      <c r="C5" s="505"/>
      <c r="D5" s="505"/>
      <c r="E5" s="505"/>
      <c r="F5" s="505"/>
      <c r="G5" s="506"/>
    </row>
    <row r="6" spans="1:7" ht="12.75">
      <c r="A6" s="492" t="s">
        <v>1519</v>
      </c>
      <c r="B6" s="493"/>
      <c r="C6" s="493"/>
      <c r="D6" s="493"/>
      <c r="E6" s="493"/>
      <c r="F6" s="493"/>
      <c r="G6" s="494"/>
    </row>
    <row r="7" spans="1:7" ht="12.75">
      <c r="A7" s="495" t="s">
        <v>1520</v>
      </c>
      <c r="B7" s="496"/>
      <c r="C7" s="496"/>
      <c r="D7" s="496"/>
      <c r="E7" s="496"/>
      <c r="F7" s="496"/>
      <c r="G7" s="497"/>
    </row>
    <row r="8" spans="1:7" ht="12.75">
      <c r="A8" s="510" t="s">
        <v>1521</v>
      </c>
      <c r="B8" s="511"/>
      <c r="C8" s="511"/>
      <c r="D8" s="511"/>
      <c r="E8" s="511"/>
      <c r="F8" s="511"/>
      <c r="G8" s="512"/>
    </row>
    <row r="9" spans="1:7" ht="13.5" thickBot="1">
      <c r="A9" s="513" t="s">
        <v>198</v>
      </c>
      <c r="B9" s="514"/>
      <c r="C9" s="514"/>
      <c r="D9" s="514"/>
      <c r="E9" s="514"/>
      <c r="F9" s="514"/>
      <c r="G9" s="515"/>
    </row>
    <row r="10" spans="1:7" ht="13.5" thickBot="1">
      <c r="A10" s="507" t="s">
        <v>1279</v>
      </c>
      <c r="B10" s="508"/>
      <c r="C10" s="508"/>
      <c r="D10" s="508"/>
      <c r="E10" s="508"/>
      <c r="F10" s="508"/>
      <c r="G10" s="509"/>
    </row>
    <row r="11" spans="1:7" s="84" customFormat="1" ht="12.75">
      <c r="A11" s="118" t="s">
        <v>24</v>
      </c>
      <c r="B11" s="81" t="s">
        <v>25</v>
      </c>
      <c r="C11" s="82" t="s">
        <v>26</v>
      </c>
      <c r="D11" s="81" t="s">
        <v>1320</v>
      </c>
      <c r="E11" s="82" t="s">
        <v>28</v>
      </c>
      <c r="F11" s="82" t="s">
        <v>29</v>
      </c>
      <c r="G11" s="135" t="s">
        <v>30</v>
      </c>
    </row>
    <row r="12" spans="1:8" s="84" customFormat="1" ht="12.75">
      <c r="A12" s="85">
        <v>15</v>
      </c>
      <c r="B12" s="467" t="s">
        <v>31</v>
      </c>
      <c r="C12" s="87" t="s">
        <v>34</v>
      </c>
      <c r="D12" s="88"/>
      <c r="E12" s="89" t="s">
        <v>32</v>
      </c>
      <c r="F12" s="90">
        <f aca="true" t="shared" si="0" ref="F12:F20">SUM(D12*A12)</f>
        <v>0</v>
      </c>
      <c r="G12" s="91"/>
      <c r="H12" s="84">
        <f>IF(ISBLANK(D12),0,IF(D12=0,0,1))</f>
        <v>0</v>
      </c>
    </row>
    <row r="13" spans="1:8" s="84" customFormat="1" ht="12.75">
      <c r="A13" s="85">
        <v>5</v>
      </c>
      <c r="B13" s="467"/>
      <c r="C13" s="87" t="s">
        <v>35</v>
      </c>
      <c r="D13" s="88"/>
      <c r="E13" s="89" t="s">
        <v>32</v>
      </c>
      <c r="F13" s="90">
        <f t="shared" si="0"/>
        <v>0</v>
      </c>
      <c r="G13" s="91"/>
      <c r="H13" s="84">
        <f aca="true" t="shared" si="1" ref="H13:H76">IF(ISBLANK(D13),0,IF(D13=0,0,1))</f>
        <v>0</v>
      </c>
    </row>
    <row r="14" spans="1:8" s="84" customFormat="1" ht="12.75">
      <c r="A14" s="85">
        <v>5</v>
      </c>
      <c r="B14" s="467"/>
      <c r="C14" s="87" t="s">
        <v>36</v>
      </c>
      <c r="D14" s="88"/>
      <c r="E14" s="89" t="s">
        <v>32</v>
      </c>
      <c r="F14" s="90">
        <f t="shared" si="0"/>
        <v>0</v>
      </c>
      <c r="G14" s="91"/>
      <c r="H14" s="84">
        <f t="shared" si="1"/>
        <v>0</v>
      </c>
    </row>
    <row r="15" spans="1:8" s="84" customFormat="1" ht="12.75">
      <c r="A15" s="85">
        <v>5</v>
      </c>
      <c r="B15" s="467"/>
      <c r="C15" s="87" t="s">
        <v>37</v>
      </c>
      <c r="D15" s="88"/>
      <c r="E15" s="89" t="s">
        <v>32</v>
      </c>
      <c r="F15" s="90">
        <f t="shared" si="0"/>
        <v>0</v>
      </c>
      <c r="G15" s="91"/>
      <c r="H15" s="84">
        <f t="shared" si="1"/>
        <v>0</v>
      </c>
    </row>
    <row r="16" spans="1:8" s="84" customFormat="1" ht="12.75">
      <c r="A16" s="85">
        <v>10</v>
      </c>
      <c r="B16" s="467"/>
      <c r="C16" s="87" t="s">
        <v>38</v>
      </c>
      <c r="D16" s="88"/>
      <c r="E16" s="89" t="s">
        <v>32</v>
      </c>
      <c r="F16" s="90">
        <f t="shared" si="0"/>
        <v>0</v>
      </c>
      <c r="G16" s="91"/>
      <c r="H16" s="84">
        <f t="shared" si="1"/>
        <v>0</v>
      </c>
    </row>
    <row r="17" spans="1:8" s="84" customFormat="1" ht="12.75">
      <c r="A17" s="85">
        <v>5</v>
      </c>
      <c r="B17" s="467" t="s">
        <v>39</v>
      </c>
      <c r="C17" s="87" t="s">
        <v>40</v>
      </c>
      <c r="D17" s="88"/>
      <c r="E17" s="89" t="s">
        <v>32</v>
      </c>
      <c r="F17" s="90">
        <f t="shared" si="0"/>
        <v>0</v>
      </c>
      <c r="G17" s="91"/>
      <c r="H17" s="84">
        <f t="shared" si="1"/>
        <v>0</v>
      </c>
    </row>
    <row r="18" spans="1:8" s="84" customFormat="1" ht="12.75">
      <c r="A18" s="85">
        <v>8</v>
      </c>
      <c r="B18" s="467"/>
      <c r="C18" s="87" t="s">
        <v>41</v>
      </c>
      <c r="D18" s="88"/>
      <c r="E18" s="89" t="s">
        <v>32</v>
      </c>
      <c r="F18" s="90">
        <f t="shared" si="0"/>
        <v>0</v>
      </c>
      <c r="G18" s="91"/>
      <c r="H18" s="84">
        <f t="shared" si="1"/>
        <v>0</v>
      </c>
    </row>
    <row r="19" spans="1:8" ht="12.75">
      <c r="A19" s="85">
        <v>6</v>
      </c>
      <c r="B19" s="86" t="s">
        <v>42</v>
      </c>
      <c r="C19" s="87" t="s">
        <v>43</v>
      </c>
      <c r="D19" s="88"/>
      <c r="E19" s="89" t="s">
        <v>32</v>
      </c>
      <c r="F19" s="90">
        <f t="shared" si="0"/>
        <v>0</v>
      </c>
      <c r="G19" s="91"/>
      <c r="H19" s="84">
        <f t="shared" si="1"/>
        <v>0</v>
      </c>
    </row>
    <row r="20" spans="1:8" ht="12.75">
      <c r="A20" s="85">
        <v>2</v>
      </c>
      <c r="B20" s="86" t="s">
        <v>117</v>
      </c>
      <c r="C20" s="87" t="s">
        <v>44</v>
      </c>
      <c r="D20" s="88"/>
      <c r="E20" s="89" t="s">
        <v>32</v>
      </c>
      <c r="F20" s="90">
        <f t="shared" si="0"/>
        <v>0</v>
      </c>
      <c r="G20" s="91"/>
      <c r="H20" s="84">
        <f t="shared" si="1"/>
        <v>0</v>
      </c>
    </row>
    <row r="21" spans="1:8" s="98" customFormat="1" ht="13.5" thickBot="1">
      <c r="A21" s="92"/>
      <c r="B21" s="93"/>
      <c r="C21" s="94" t="s">
        <v>1267</v>
      </c>
      <c r="D21" s="95"/>
      <c r="E21" s="93"/>
      <c r="F21" s="96">
        <f>SUM(F12:F20)</f>
        <v>0</v>
      </c>
      <c r="G21" s="97"/>
      <c r="H21" s="84"/>
    </row>
    <row r="22" spans="1:8" ht="13.5" thickBot="1">
      <c r="A22" s="473" t="s">
        <v>1280</v>
      </c>
      <c r="B22" s="474"/>
      <c r="C22" s="474"/>
      <c r="D22" s="474"/>
      <c r="E22" s="474"/>
      <c r="F22" s="474"/>
      <c r="G22" s="475"/>
      <c r="H22" s="84"/>
    </row>
    <row r="23" spans="1:7" s="84" customFormat="1" ht="12.75">
      <c r="A23" s="118" t="s">
        <v>24</v>
      </c>
      <c r="B23" s="81" t="s">
        <v>25</v>
      </c>
      <c r="C23" s="82" t="s">
        <v>26</v>
      </c>
      <c r="D23" s="81" t="s">
        <v>1320</v>
      </c>
      <c r="E23" s="82" t="s">
        <v>28</v>
      </c>
      <c r="F23" s="82" t="s">
        <v>29</v>
      </c>
      <c r="G23" s="135" t="s">
        <v>30</v>
      </c>
    </row>
    <row r="24" spans="1:8" s="98" customFormat="1" ht="12.75">
      <c r="A24" s="99">
        <v>20000</v>
      </c>
      <c r="B24" s="100"/>
      <c r="C24" s="87" t="s">
        <v>47</v>
      </c>
      <c r="D24" s="101"/>
      <c r="E24" s="89" t="s">
        <v>48</v>
      </c>
      <c r="F24" s="90">
        <f aca="true" t="shared" si="2" ref="F24:F29">SUM(D24*A24)</f>
        <v>0</v>
      </c>
      <c r="G24" s="91"/>
      <c r="H24" s="84">
        <f t="shared" si="1"/>
        <v>0</v>
      </c>
    </row>
    <row r="25" spans="1:8" ht="12.75">
      <c r="A25" s="85">
        <v>6</v>
      </c>
      <c r="B25" s="89"/>
      <c r="C25" s="87" t="s">
        <v>56</v>
      </c>
      <c r="D25" s="101"/>
      <c r="E25" s="89" t="s">
        <v>32</v>
      </c>
      <c r="F25" s="90">
        <f t="shared" si="2"/>
        <v>0</v>
      </c>
      <c r="G25" s="91"/>
      <c r="H25" s="84">
        <f t="shared" si="1"/>
        <v>0</v>
      </c>
    </row>
    <row r="26" spans="1:8" ht="12.75">
      <c r="A26" s="85">
        <v>8</v>
      </c>
      <c r="B26" s="89"/>
      <c r="C26" s="87" t="s">
        <v>57</v>
      </c>
      <c r="D26" s="101"/>
      <c r="E26" s="89" t="s">
        <v>32</v>
      </c>
      <c r="F26" s="90">
        <f t="shared" si="2"/>
        <v>0</v>
      </c>
      <c r="G26" s="91"/>
      <c r="H26" s="84">
        <f t="shared" si="1"/>
        <v>0</v>
      </c>
    </row>
    <row r="27" spans="1:8" ht="12.75">
      <c r="A27" s="85">
        <v>2</v>
      </c>
      <c r="B27" s="89"/>
      <c r="C27" s="87" t="s">
        <v>59</v>
      </c>
      <c r="D27" s="101"/>
      <c r="E27" s="89" t="s">
        <v>32</v>
      </c>
      <c r="F27" s="90">
        <f t="shared" si="2"/>
        <v>0</v>
      </c>
      <c r="G27" s="91"/>
      <c r="H27" s="84">
        <f t="shared" si="1"/>
        <v>0</v>
      </c>
    </row>
    <row r="28" spans="1:8" ht="12.75">
      <c r="A28" s="85">
        <v>4</v>
      </c>
      <c r="B28" s="89"/>
      <c r="C28" s="87" t="s">
        <v>61</v>
      </c>
      <c r="D28" s="101"/>
      <c r="E28" s="89" t="s">
        <v>32</v>
      </c>
      <c r="F28" s="90">
        <f t="shared" si="2"/>
        <v>0</v>
      </c>
      <c r="G28" s="91"/>
      <c r="H28" s="84">
        <f t="shared" si="1"/>
        <v>0</v>
      </c>
    </row>
    <row r="29" spans="1:8" ht="12.75">
      <c r="A29" s="85">
        <v>4</v>
      </c>
      <c r="B29" s="89"/>
      <c r="C29" s="87" t="s">
        <v>62</v>
      </c>
      <c r="D29" s="101"/>
      <c r="E29" s="89" t="s">
        <v>32</v>
      </c>
      <c r="F29" s="90">
        <f t="shared" si="2"/>
        <v>0</v>
      </c>
      <c r="G29" s="91"/>
      <c r="H29" s="84">
        <f t="shared" si="1"/>
        <v>0</v>
      </c>
    </row>
    <row r="30" spans="1:8" ht="12.75">
      <c r="A30" s="85">
        <v>10</v>
      </c>
      <c r="B30" s="89"/>
      <c r="C30" s="87" t="s">
        <v>66</v>
      </c>
      <c r="D30" s="101"/>
      <c r="E30" s="89" t="s">
        <v>32</v>
      </c>
      <c r="F30" s="90">
        <f>SUM(D30*A30)</f>
        <v>0</v>
      </c>
      <c r="G30" s="91"/>
      <c r="H30" s="84">
        <f t="shared" si="1"/>
        <v>0</v>
      </c>
    </row>
    <row r="31" spans="1:8" s="98" customFormat="1" ht="13.5" thickBot="1">
      <c r="A31" s="92"/>
      <c r="B31" s="93"/>
      <c r="C31" s="94" t="s">
        <v>1281</v>
      </c>
      <c r="D31" s="103"/>
      <c r="E31" s="93"/>
      <c r="F31" s="96">
        <f>SUM(F24:F30)</f>
        <v>0</v>
      </c>
      <c r="G31" s="97"/>
      <c r="H31" s="84"/>
    </row>
    <row r="32" spans="1:8" ht="13.5" thickBot="1">
      <c r="A32" s="473" t="s">
        <v>67</v>
      </c>
      <c r="B32" s="474"/>
      <c r="C32" s="474"/>
      <c r="D32" s="474"/>
      <c r="E32" s="474"/>
      <c r="F32" s="474"/>
      <c r="G32" s="475"/>
      <c r="H32" s="84"/>
    </row>
    <row r="33" spans="1:7" s="84" customFormat="1" ht="12.75">
      <c r="A33" s="118" t="s">
        <v>24</v>
      </c>
      <c r="B33" s="81" t="s">
        <v>25</v>
      </c>
      <c r="C33" s="82" t="s">
        <v>26</v>
      </c>
      <c r="D33" s="81" t="s">
        <v>1320</v>
      </c>
      <c r="E33" s="82" t="s">
        <v>28</v>
      </c>
      <c r="F33" s="82" t="s">
        <v>29</v>
      </c>
      <c r="G33" s="135" t="s">
        <v>30</v>
      </c>
    </row>
    <row r="34" spans="1:8" ht="12.75">
      <c r="A34" s="85">
        <v>8</v>
      </c>
      <c r="B34" s="89"/>
      <c r="C34" s="87" t="s">
        <v>71</v>
      </c>
      <c r="D34" s="88"/>
      <c r="E34" s="89" t="s">
        <v>69</v>
      </c>
      <c r="F34" s="90">
        <f>SUM(D34*A34)</f>
        <v>0</v>
      </c>
      <c r="G34" s="91"/>
      <c r="H34" s="84">
        <f t="shared" si="1"/>
        <v>0</v>
      </c>
    </row>
    <row r="35" spans="1:8" ht="12.75">
      <c r="A35" s="85">
        <v>8</v>
      </c>
      <c r="B35" s="89"/>
      <c r="C35" s="87" t="s">
        <v>72</v>
      </c>
      <c r="D35" s="88"/>
      <c r="E35" s="89" t="s">
        <v>69</v>
      </c>
      <c r="F35" s="90">
        <f>SUM(D35*A35)</f>
        <v>0</v>
      </c>
      <c r="G35" s="91"/>
      <c r="H35" s="84">
        <f t="shared" si="1"/>
        <v>0</v>
      </c>
    </row>
    <row r="36" spans="1:8" ht="12.75">
      <c r="A36" s="85">
        <v>4</v>
      </c>
      <c r="B36" s="89"/>
      <c r="C36" s="87" t="s">
        <v>73</v>
      </c>
      <c r="D36" s="88"/>
      <c r="E36" s="89" t="s">
        <v>69</v>
      </c>
      <c r="F36" s="90">
        <f>SUM(D36*A36)</f>
        <v>0</v>
      </c>
      <c r="G36" s="91"/>
      <c r="H36" s="84">
        <f t="shared" si="1"/>
        <v>0</v>
      </c>
    </row>
    <row r="37" spans="1:8" ht="12.75">
      <c r="A37" s="85">
        <v>64</v>
      </c>
      <c r="B37" s="89"/>
      <c r="C37" s="87" t="s">
        <v>78</v>
      </c>
      <c r="D37" s="88"/>
      <c r="E37" s="89" t="s">
        <v>69</v>
      </c>
      <c r="F37" s="90">
        <f>SUM(D37*A37)</f>
        <v>0</v>
      </c>
      <c r="G37" s="91"/>
      <c r="H37" s="84">
        <f t="shared" si="1"/>
        <v>0</v>
      </c>
    </row>
    <row r="38" spans="1:8" ht="12.75">
      <c r="A38" s="85">
        <v>32</v>
      </c>
      <c r="B38" s="89"/>
      <c r="C38" s="87" t="s">
        <v>79</v>
      </c>
      <c r="D38" s="88"/>
      <c r="E38" s="89" t="s">
        <v>69</v>
      </c>
      <c r="F38" s="90">
        <f>SUM(D38*A38)</f>
        <v>0</v>
      </c>
      <c r="G38" s="91"/>
      <c r="H38" s="84">
        <f t="shared" si="1"/>
        <v>0</v>
      </c>
    </row>
    <row r="39" spans="1:8" s="98" customFormat="1" ht="13.5" thickBot="1">
      <c r="A39" s="92"/>
      <c r="B39" s="93"/>
      <c r="C39" s="94" t="s">
        <v>1276</v>
      </c>
      <c r="D39" s="103"/>
      <c r="E39" s="93"/>
      <c r="F39" s="96">
        <f>SUM(F34:F38)</f>
        <v>0</v>
      </c>
      <c r="G39" s="105"/>
      <c r="H39" s="84"/>
    </row>
    <row r="40" spans="1:8" s="98" customFormat="1" ht="13.5" thickBot="1">
      <c r="A40" s="464" t="s">
        <v>15</v>
      </c>
      <c r="B40" s="465"/>
      <c r="C40" s="465"/>
      <c r="D40" s="465"/>
      <c r="E40" s="465"/>
      <c r="F40" s="465"/>
      <c r="G40" s="466"/>
      <c r="H40" s="84"/>
    </row>
    <row r="41" spans="1:7" s="84" customFormat="1" ht="12.75">
      <c r="A41" s="118" t="s">
        <v>24</v>
      </c>
      <c r="B41" s="81" t="s">
        <v>25</v>
      </c>
      <c r="C41" s="82" t="s">
        <v>26</v>
      </c>
      <c r="D41" s="81" t="s">
        <v>1320</v>
      </c>
      <c r="E41" s="82" t="s">
        <v>28</v>
      </c>
      <c r="F41" s="82" t="s">
        <v>29</v>
      </c>
      <c r="G41" s="135" t="s">
        <v>30</v>
      </c>
    </row>
    <row r="42" spans="1:8" ht="12.75">
      <c r="A42" s="85">
        <v>140</v>
      </c>
      <c r="B42" s="89"/>
      <c r="C42" s="87" t="s">
        <v>120</v>
      </c>
      <c r="D42" s="110"/>
      <c r="E42" s="89" t="s">
        <v>115</v>
      </c>
      <c r="F42" s="111">
        <f aca="true" t="shared" si="3" ref="F42:F49">SUM(D42*A42)</f>
        <v>0</v>
      </c>
      <c r="G42" s="91"/>
      <c r="H42" s="84">
        <f t="shared" si="1"/>
        <v>0</v>
      </c>
    </row>
    <row r="43" spans="1:8" ht="12.75">
      <c r="A43" s="85">
        <v>504</v>
      </c>
      <c r="B43" s="89"/>
      <c r="C43" s="87" t="s">
        <v>121</v>
      </c>
      <c r="D43" s="88"/>
      <c r="E43" s="89" t="s">
        <v>118</v>
      </c>
      <c r="F43" s="111">
        <f>SUM(D43*A43)</f>
        <v>0</v>
      </c>
      <c r="G43" s="91"/>
      <c r="H43" s="84">
        <f t="shared" si="1"/>
        <v>0</v>
      </c>
    </row>
    <row r="44" spans="1:8" ht="12.75">
      <c r="A44" s="85">
        <v>5</v>
      </c>
      <c r="B44" s="89"/>
      <c r="C44" s="87" t="s">
        <v>124</v>
      </c>
      <c r="D44" s="110"/>
      <c r="E44" s="89" t="s">
        <v>32</v>
      </c>
      <c r="F44" s="111">
        <f t="shared" si="3"/>
        <v>0</v>
      </c>
      <c r="G44" s="91"/>
      <c r="H44" s="84">
        <f t="shared" si="1"/>
        <v>0</v>
      </c>
    </row>
    <row r="45" spans="1:8" ht="12.75">
      <c r="A45" s="85">
        <v>50</v>
      </c>
      <c r="B45" s="89"/>
      <c r="C45" s="87" t="s">
        <v>125</v>
      </c>
      <c r="D45" s="88"/>
      <c r="E45" s="89" t="s">
        <v>69</v>
      </c>
      <c r="F45" s="111">
        <f t="shared" si="3"/>
        <v>0</v>
      </c>
      <c r="G45" s="91"/>
      <c r="H45" s="84">
        <f t="shared" si="1"/>
        <v>0</v>
      </c>
    </row>
    <row r="46" spans="1:8" ht="12.75">
      <c r="A46" s="85">
        <v>2</v>
      </c>
      <c r="B46" s="89"/>
      <c r="C46" s="87" t="s">
        <v>126</v>
      </c>
      <c r="D46" s="110"/>
      <c r="E46" s="89" t="s">
        <v>32</v>
      </c>
      <c r="F46" s="111">
        <f>SUM(D46*A46)</f>
        <v>0</v>
      </c>
      <c r="G46" s="91"/>
      <c r="H46" s="84">
        <f t="shared" si="1"/>
        <v>0</v>
      </c>
    </row>
    <row r="47" spans="1:8" ht="12.75">
      <c r="A47" s="85">
        <v>8</v>
      </c>
      <c r="B47" s="89"/>
      <c r="C47" s="87" t="s">
        <v>127</v>
      </c>
      <c r="D47" s="110"/>
      <c r="E47" s="89" t="s">
        <v>32</v>
      </c>
      <c r="F47" s="111">
        <f t="shared" si="3"/>
        <v>0</v>
      </c>
      <c r="G47" s="91"/>
      <c r="H47" s="84">
        <f t="shared" si="1"/>
        <v>0</v>
      </c>
    </row>
    <row r="48" spans="1:8" ht="12.75">
      <c r="A48" s="85">
        <v>25</v>
      </c>
      <c r="B48" s="89"/>
      <c r="C48" s="87" t="s">
        <v>128</v>
      </c>
      <c r="D48" s="110"/>
      <c r="E48" s="89" t="s">
        <v>32</v>
      </c>
      <c r="F48" s="111">
        <f t="shared" si="3"/>
        <v>0</v>
      </c>
      <c r="G48" s="91"/>
      <c r="H48" s="84">
        <f t="shared" si="1"/>
        <v>0</v>
      </c>
    </row>
    <row r="49" spans="1:8" ht="12.75">
      <c r="A49" s="85">
        <v>15</v>
      </c>
      <c r="B49" s="89"/>
      <c r="C49" s="87" t="s">
        <v>129</v>
      </c>
      <c r="D49" s="110"/>
      <c r="E49" s="89" t="s">
        <v>32</v>
      </c>
      <c r="F49" s="111">
        <f t="shared" si="3"/>
        <v>0</v>
      </c>
      <c r="G49" s="91"/>
      <c r="H49" s="84">
        <f t="shared" si="1"/>
        <v>0</v>
      </c>
    </row>
    <row r="50" spans="1:8" s="98" customFormat="1" ht="13.5" thickBot="1">
      <c r="A50" s="92"/>
      <c r="B50" s="93"/>
      <c r="C50" s="94" t="s">
        <v>1272</v>
      </c>
      <c r="D50" s="103"/>
      <c r="E50" s="93"/>
      <c r="F50" s="96">
        <f>SUM(F42:F49)</f>
        <v>0</v>
      </c>
      <c r="G50" s="105"/>
      <c r="H50" s="84"/>
    </row>
    <row r="51" spans="1:8" ht="13.5" thickBot="1">
      <c r="A51" s="464" t="s">
        <v>1274</v>
      </c>
      <c r="B51" s="465"/>
      <c r="C51" s="465"/>
      <c r="D51" s="465"/>
      <c r="E51" s="465"/>
      <c r="F51" s="465"/>
      <c r="G51" s="466"/>
      <c r="H51" s="84"/>
    </row>
    <row r="52" spans="1:7" s="84" customFormat="1" ht="12.75">
      <c r="A52" s="118" t="s">
        <v>24</v>
      </c>
      <c r="B52" s="81" t="s">
        <v>25</v>
      </c>
      <c r="C52" s="82" t="s">
        <v>26</v>
      </c>
      <c r="D52" s="81" t="s">
        <v>1320</v>
      </c>
      <c r="E52" s="82" t="s">
        <v>28</v>
      </c>
      <c r="F52" s="82" t="s">
        <v>29</v>
      </c>
      <c r="G52" s="135" t="s">
        <v>30</v>
      </c>
    </row>
    <row r="53" spans="1:8" s="84" customFormat="1" ht="12.75">
      <c r="A53" s="85">
        <v>3</v>
      </c>
      <c r="B53" s="86" t="s">
        <v>31</v>
      </c>
      <c r="C53" s="87" t="s">
        <v>133</v>
      </c>
      <c r="D53" s="101"/>
      <c r="E53" s="89" t="s">
        <v>32</v>
      </c>
      <c r="F53" s="111">
        <f>SUM(D53*A53)</f>
        <v>0</v>
      </c>
      <c r="G53" s="91"/>
      <c r="H53" s="84">
        <f t="shared" si="1"/>
        <v>0</v>
      </c>
    </row>
    <row r="54" spans="1:8" ht="12.75">
      <c r="A54" s="85">
        <v>30</v>
      </c>
      <c r="B54" s="89"/>
      <c r="C54" s="87" t="s">
        <v>140</v>
      </c>
      <c r="D54" s="101"/>
      <c r="E54" s="89" t="s">
        <v>32</v>
      </c>
      <c r="F54" s="111">
        <f>SUM(D54*A54)</f>
        <v>0</v>
      </c>
      <c r="G54" s="91"/>
      <c r="H54" s="84">
        <f t="shared" si="1"/>
        <v>0</v>
      </c>
    </row>
    <row r="55" spans="1:8" s="98" customFormat="1" ht="13.5" thickBot="1">
      <c r="A55" s="92"/>
      <c r="B55" s="93"/>
      <c r="C55" s="94" t="s">
        <v>1277</v>
      </c>
      <c r="D55" s="108"/>
      <c r="E55" s="108"/>
      <c r="F55" s="109">
        <f>SUM(F53:F54)</f>
        <v>0</v>
      </c>
      <c r="G55" s="105"/>
      <c r="H55" s="84"/>
    </row>
    <row r="56" spans="1:8" ht="13.5" thickBot="1">
      <c r="A56" s="464" t="s">
        <v>1436</v>
      </c>
      <c r="B56" s="465"/>
      <c r="C56" s="465"/>
      <c r="D56" s="465"/>
      <c r="E56" s="465"/>
      <c r="F56" s="465"/>
      <c r="G56" s="466"/>
      <c r="H56" s="84"/>
    </row>
    <row r="57" spans="1:7" s="84" customFormat="1" ht="12.75">
      <c r="A57" s="80" t="s">
        <v>24</v>
      </c>
      <c r="B57" s="81" t="s">
        <v>25</v>
      </c>
      <c r="C57" s="81" t="s">
        <v>26</v>
      </c>
      <c r="D57" s="81" t="s">
        <v>1320</v>
      </c>
      <c r="E57" s="82" t="s">
        <v>28</v>
      </c>
      <c r="F57" s="82" t="s">
        <v>29</v>
      </c>
      <c r="G57" s="83" t="s">
        <v>30</v>
      </c>
    </row>
    <row r="58" spans="1:8" ht="12.75">
      <c r="A58" s="112">
        <v>1</v>
      </c>
      <c r="B58" s="113"/>
      <c r="C58" s="87" t="s">
        <v>1437</v>
      </c>
      <c r="D58" s="114"/>
      <c r="E58" s="89" t="s">
        <v>32</v>
      </c>
      <c r="F58" s="90">
        <f aca="true" t="shared" si="4" ref="F58:F68">SUM(D58*A58)</f>
        <v>0</v>
      </c>
      <c r="G58" s="104"/>
      <c r="H58" s="84">
        <f t="shared" si="1"/>
        <v>0</v>
      </c>
    </row>
    <row r="59" spans="1:8" ht="12.75">
      <c r="A59" s="112">
        <v>1</v>
      </c>
      <c r="B59" s="113"/>
      <c r="C59" s="115" t="s">
        <v>1438</v>
      </c>
      <c r="D59" s="114"/>
      <c r="E59" s="89" t="s">
        <v>118</v>
      </c>
      <c r="F59" s="90">
        <f t="shared" si="4"/>
        <v>0</v>
      </c>
      <c r="G59" s="104"/>
      <c r="H59" s="84">
        <f t="shared" si="1"/>
        <v>0</v>
      </c>
    </row>
    <row r="60" spans="1:8" ht="12.75">
      <c r="A60" s="112">
        <v>1</v>
      </c>
      <c r="B60" s="113"/>
      <c r="C60" s="115" t="s">
        <v>1439</v>
      </c>
      <c r="D60" s="114"/>
      <c r="E60" s="86" t="s">
        <v>1440</v>
      </c>
      <c r="F60" s="90">
        <f t="shared" si="4"/>
        <v>0</v>
      </c>
      <c r="G60" s="104"/>
      <c r="H60" s="84">
        <f t="shared" si="1"/>
        <v>0</v>
      </c>
    </row>
    <row r="61" spans="1:8" ht="12.75">
      <c r="A61" s="112">
        <v>20</v>
      </c>
      <c r="B61" s="113"/>
      <c r="C61" s="115" t="s">
        <v>1441</v>
      </c>
      <c r="D61" s="114"/>
      <c r="E61" s="86" t="s">
        <v>32</v>
      </c>
      <c r="F61" s="90">
        <f t="shared" si="4"/>
        <v>0</v>
      </c>
      <c r="G61" s="104"/>
      <c r="H61" s="84">
        <f t="shared" si="1"/>
        <v>0</v>
      </c>
    </row>
    <row r="62" spans="1:8" ht="12.75">
      <c r="A62" s="112">
        <v>20</v>
      </c>
      <c r="B62" s="113"/>
      <c r="C62" s="115" t="s">
        <v>1442</v>
      </c>
      <c r="D62" s="114"/>
      <c r="E62" s="89" t="s">
        <v>32</v>
      </c>
      <c r="F62" s="90">
        <f t="shared" si="4"/>
        <v>0</v>
      </c>
      <c r="G62" s="104"/>
      <c r="H62" s="84">
        <f t="shared" si="1"/>
        <v>0</v>
      </c>
    </row>
    <row r="63" spans="1:8" ht="12.75">
      <c r="A63" s="112">
        <v>1</v>
      </c>
      <c r="B63" s="113"/>
      <c r="C63" s="115" t="s">
        <v>1443</v>
      </c>
      <c r="D63" s="114"/>
      <c r="E63" s="89" t="s">
        <v>32</v>
      </c>
      <c r="F63" s="90">
        <f t="shared" si="4"/>
        <v>0</v>
      </c>
      <c r="G63" s="104"/>
      <c r="H63" s="84">
        <f t="shared" si="1"/>
        <v>0</v>
      </c>
    </row>
    <row r="64" spans="1:8" ht="12.75">
      <c r="A64" s="112">
        <v>1</v>
      </c>
      <c r="B64" s="113"/>
      <c r="C64" s="115" t="s">
        <v>1444</v>
      </c>
      <c r="D64" s="114"/>
      <c r="E64" s="86" t="s">
        <v>32</v>
      </c>
      <c r="F64" s="90">
        <f t="shared" si="4"/>
        <v>0</v>
      </c>
      <c r="G64" s="104"/>
      <c r="H64" s="84">
        <f t="shared" si="1"/>
        <v>0</v>
      </c>
    </row>
    <row r="65" spans="1:8" ht="12.75">
      <c r="A65" s="116">
        <v>4</v>
      </c>
      <c r="B65" s="117"/>
      <c r="C65" s="115" t="s">
        <v>1445</v>
      </c>
      <c r="D65" s="114"/>
      <c r="E65" s="89" t="s">
        <v>32</v>
      </c>
      <c r="F65" s="90">
        <f t="shared" si="4"/>
        <v>0</v>
      </c>
      <c r="G65" s="104"/>
      <c r="H65" s="84">
        <f t="shared" si="1"/>
        <v>0</v>
      </c>
    </row>
    <row r="66" spans="1:8" ht="12.75">
      <c r="A66" s="116">
        <v>1</v>
      </c>
      <c r="B66" s="117"/>
      <c r="C66" s="115" t="s">
        <v>1446</v>
      </c>
      <c r="D66" s="114"/>
      <c r="E66" s="89" t="s">
        <v>32</v>
      </c>
      <c r="F66" s="90">
        <f t="shared" si="4"/>
        <v>0</v>
      </c>
      <c r="G66" s="104"/>
      <c r="H66" s="84">
        <f t="shared" si="1"/>
        <v>0</v>
      </c>
    </row>
    <row r="67" spans="1:8" ht="12.75">
      <c r="A67" s="116">
        <v>1</v>
      </c>
      <c r="B67" s="117"/>
      <c r="C67" s="115" t="s">
        <v>1447</v>
      </c>
      <c r="D67" s="114"/>
      <c r="E67" s="89" t="s">
        <v>32</v>
      </c>
      <c r="F67" s="90">
        <f t="shared" si="4"/>
        <v>0</v>
      </c>
      <c r="G67" s="104"/>
      <c r="H67" s="84">
        <f t="shared" si="1"/>
        <v>0</v>
      </c>
    </row>
    <row r="68" spans="1:8" s="120" customFormat="1" ht="12.75">
      <c r="A68" s="112">
        <v>2</v>
      </c>
      <c r="B68" s="113"/>
      <c r="C68" s="115" t="s">
        <v>1448</v>
      </c>
      <c r="D68" s="114"/>
      <c r="E68" s="89" t="s">
        <v>32</v>
      </c>
      <c r="F68" s="90">
        <f t="shared" si="4"/>
        <v>0</v>
      </c>
      <c r="G68" s="104"/>
      <c r="H68" s="84">
        <f t="shared" si="1"/>
        <v>0</v>
      </c>
    </row>
    <row r="69" spans="1:8" s="120" customFormat="1" ht="13.5" thickBot="1">
      <c r="A69" s="92"/>
      <c r="B69" s="93"/>
      <c r="C69" s="94" t="s">
        <v>1449</v>
      </c>
      <c r="D69" s="108"/>
      <c r="E69" s="108"/>
      <c r="F69" s="109">
        <f>SUM(F58:F68)</f>
        <v>0</v>
      </c>
      <c r="G69" s="105"/>
      <c r="H69" s="84"/>
    </row>
    <row r="70" spans="1:8" s="120" customFormat="1" ht="13.5" thickBot="1">
      <c r="A70" s="464" t="s">
        <v>16</v>
      </c>
      <c r="B70" s="465"/>
      <c r="C70" s="465"/>
      <c r="D70" s="465"/>
      <c r="E70" s="465"/>
      <c r="F70" s="465"/>
      <c r="G70" s="466"/>
      <c r="H70" s="84"/>
    </row>
    <row r="71" spans="1:8" s="120" customFormat="1" ht="12.75">
      <c r="A71" s="118" t="s">
        <v>24</v>
      </c>
      <c r="B71" s="82" t="s">
        <v>163</v>
      </c>
      <c r="C71" s="82" t="s">
        <v>26</v>
      </c>
      <c r="D71" s="82" t="s">
        <v>164</v>
      </c>
      <c r="E71" s="82" t="s">
        <v>28</v>
      </c>
      <c r="F71" s="82" t="s">
        <v>29</v>
      </c>
      <c r="G71" s="136" t="s">
        <v>30</v>
      </c>
      <c r="H71" s="84"/>
    </row>
    <row r="72" spans="1:8" ht="12.75">
      <c r="A72" s="85">
        <v>2</v>
      </c>
      <c r="B72" s="89">
        <v>84</v>
      </c>
      <c r="C72" s="87" t="s">
        <v>165</v>
      </c>
      <c r="D72" s="88"/>
      <c r="E72" s="89" t="s">
        <v>118</v>
      </c>
      <c r="F72" s="90">
        <f>SUM(B72*D72*A72)</f>
        <v>0</v>
      </c>
      <c r="G72" s="137"/>
      <c r="H72" s="84">
        <f t="shared" si="1"/>
        <v>0</v>
      </c>
    </row>
    <row r="73" spans="1:8" ht="12.75">
      <c r="A73" s="85">
        <v>2</v>
      </c>
      <c r="B73" s="89">
        <v>44</v>
      </c>
      <c r="C73" s="87" t="s">
        <v>166</v>
      </c>
      <c r="D73" s="88"/>
      <c r="E73" s="89" t="s">
        <v>118</v>
      </c>
      <c r="F73" s="90">
        <f aca="true" t="shared" si="5" ref="F73:F90">SUM(B73*D73*A73)</f>
        <v>0</v>
      </c>
      <c r="G73" s="137"/>
      <c r="H73" s="84">
        <f t="shared" si="1"/>
        <v>0</v>
      </c>
    </row>
    <row r="74" spans="1:8" ht="12.75">
      <c r="A74" s="85">
        <v>8</v>
      </c>
      <c r="B74" s="89">
        <v>84</v>
      </c>
      <c r="C74" s="87" t="s">
        <v>171</v>
      </c>
      <c r="D74" s="88"/>
      <c r="E74" s="89" t="s">
        <v>118</v>
      </c>
      <c r="F74" s="90">
        <f t="shared" si="5"/>
        <v>0</v>
      </c>
      <c r="G74" s="137"/>
      <c r="H74" s="84">
        <f t="shared" si="1"/>
        <v>0</v>
      </c>
    </row>
    <row r="75" spans="1:8" ht="12.75">
      <c r="A75" s="85">
        <v>8</v>
      </c>
      <c r="B75" s="89">
        <v>44</v>
      </c>
      <c r="C75" s="87" t="s">
        <v>172</v>
      </c>
      <c r="D75" s="88"/>
      <c r="E75" s="89" t="s">
        <v>118</v>
      </c>
      <c r="F75" s="90">
        <f t="shared" si="5"/>
        <v>0</v>
      </c>
      <c r="G75" s="137"/>
      <c r="H75" s="84">
        <f t="shared" si="1"/>
        <v>0</v>
      </c>
    </row>
    <row r="76" spans="1:8" ht="12.75">
      <c r="A76" s="85">
        <v>3</v>
      </c>
      <c r="B76" s="89">
        <v>84</v>
      </c>
      <c r="C76" s="87" t="s">
        <v>173</v>
      </c>
      <c r="D76" s="88"/>
      <c r="E76" s="89" t="s">
        <v>118</v>
      </c>
      <c r="F76" s="90">
        <f t="shared" si="5"/>
        <v>0</v>
      </c>
      <c r="G76" s="137"/>
      <c r="H76" s="84">
        <f t="shared" si="1"/>
        <v>0</v>
      </c>
    </row>
    <row r="77" spans="1:8" s="98" customFormat="1" ht="12.75">
      <c r="A77" s="85">
        <v>3</v>
      </c>
      <c r="B77" s="89">
        <v>44</v>
      </c>
      <c r="C77" s="87" t="s">
        <v>174</v>
      </c>
      <c r="D77" s="88"/>
      <c r="E77" s="89" t="s">
        <v>118</v>
      </c>
      <c r="F77" s="90">
        <f t="shared" si="5"/>
        <v>0</v>
      </c>
      <c r="G77" s="137"/>
      <c r="H77" s="84">
        <f aca="true" t="shared" si="6" ref="H77:H97">IF(ISBLANK(D77),0,IF(D77=0,0,1))</f>
        <v>0</v>
      </c>
    </row>
    <row r="78" spans="1:8" s="98" customFormat="1" ht="12.75">
      <c r="A78" s="85">
        <v>2</v>
      </c>
      <c r="B78" s="89">
        <v>84</v>
      </c>
      <c r="C78" s="87" t="s">
        <v>175</v>
      </c>
      <c r="D78" s="88"/>
      <c r="E78" s="89" t="s">
        <v>118</v>
      </c>
      <c r="F78" s="90">
        <f t="shared" si="5"/>
        <v>0</v>
      </c>
      <c r="G78" s="137"/>
      <c r="H78" s="84">
        <f t="shared" si="6"/>
        <v>0</v>
      </c>
    </row>
    <row r="79" spans="1:8" s="84" customFormat="1" ht="12.75">
      <c r="A79" s="85">
        <v>2</v>
      </c>
      <c r="B79" s="89">
        <v>44</v>
      </c>
      <c r="C79" s="87" t="s">
        <v>176</v>
      </c>
      <c r="D79" s="88"/>
      <c r="E79" s="89" t="s">
        <v>118</v>
      </c>
      <c r="F79" s="90">
        <f t="shared" si="5"/>
        <v>0</v>
      </c>
      <c r="G79" s="137"/>
      <c r="H79" s="84">
        <f t="shared" si="6"/>
        <v>0</v>
      </c>
    </row>
    <row r="80" spans="1:8" ht="12.75">
      <c r="A80" s="85">
        <v>30</v>
      </c>
      <c r="B80" s="89">
        <v>84</v>
      </c>
      <c r="C80" s="87" t="s">
        <v>177</v>
      </c>
      <c r="D80" s="88"/>
      <c r="E80" s="89" t="s">
        <v>118</v>
      </c>
      <c r="F80" s="90">
        <f t="shared" si="5"/>
        <v>0</v>
      </c>
      <c r="G80" s="137"/>
      <c r="H80" s="84">
        <f t="shared" si="6"/>
        <v>0</v>
      </c>
    </row>
    <row r="81" spans="1:8" ht="12.75">
      <c r="A81" s="85">
        <v>30</v>
      </c>
      <c r="B81" s="89">
        <v>44</v>
      </c>
      <c r="C81" s="87" t="s">
        <v>1525</v>
      </c>
      <c r="D81" s="88"/>
      <c r="E81" s="89" t="s">
        <v>118</v>
      </c>
      <c r="F81" s="90">
        <f t="shared" si="5"/>
        <v>0</v>
      </c>
      <c r="G81" s="137"/>
      <c r="H81" s="84">
        <f t="shared" si="6"/>
        <v>0</v>
      </c>
    </row>
    <row r="82" spans="1:8" ht="12.75">
      <c r="A82" s="85">
        <v>2</v>
      </c>
      <c r="B82" s="89">
        <v>84</v>
      </c>
      <c r="C82" s="87" t="s">
        <v>178</v>
      </c>
      <c r="D82" s="88"/>
      <c r="E82" s="89" t="s">
        <v>118</v>
      </c>
      <c r="F82" s="90">
        <f t="shared" si="5"/>
        <v>0</v>
      </c>
      <c r="G82" s="137"/>
      <c r="H82" s="84">
        <f t="shared" si="6"/>
        <v>0</v>
      </c>
    </row>
    <row r="83" spans="1:8" ht="12.75">
      <c r="A83" s="85">
        <v>2</v>
      </c>
      <c r="B83" s="89">
        <v>44</v>
      </c>
      <c r="C83" s="87" t="s">
        <v>179</v>
      </c>
      <c r="D83" s="88"/>
      <c r="E83" s="89" t="s">
        <v>118</v>
      </c>
      <c r="F83" s="90">
        <f t="shared" si="5"/>
        <v>0</v>
      </c>
      <c r="G83" s="137"/>
      <c r="H83" s="84">
        <f t="shared" si="6"/>
        <v>0</v>
      </c>
    </row>
    <row r="84" spans="1:8" ht="12.75">
      <c r="A84" s="85">
        <v>1</v>
      </c>
      <c r="B84" s="89">
        <v>84</v>
      </c>
      <c r="C84" s="87" t="s">
        <v>180</v>
      </c>
      <c r="D84" s="88"/>
      <c r="E84" s="89" t="s">
        <v>118</v>
      </c>
      <c r="F84" s="90">
        <f t="shared" si="5"/>
        <v>0</v>
      </c>
      <c r="G84" s="137"/>
      <c r="H84" s="84">
        <f t="shared" si="6"/>
        <v>0</v>
      </c>
    </row>
    <row r="85" spans="1:8" ht="12.75">
      <c r="A85" s="85">
        <v>1</v>
      </c>
      <c r="B85" s="89">
        <v>44</v>
      </c>
      <c r="C85" s="87" t="s">
        <v>181</v>
      </c>
      <c r="D85" s="88"/>
      <c r="E85" s="89" t="s">
        <v>118</v>
      </c>
      <c r="F85" s="90">
        <f t="shared" si="5"/>
        <v>0</v>
      </c>
      <c r="G85" s="137"/>
      <c r="H85" s="84">
        <f t="shared" si="6"/>
        <v>0</v>
      </c>
    </row>
    <row r="86" spans="1:8" s="98" customFormat="1" ht="12.75">
      <c r="A86" s="85">
        <v>12</v>
      </c>
      <c r="B86" s="89">
        <v>84</v>
      </c>
      <c r="C86" s="87" t="s">
        <v>183</v>
      </c>
      <c r="D86" s="88"/>
      <c r="E86" s="89" t="s">
        <v>118</v>
      </c>
      <c r="F86" s="90">
        <f t="shared" si="5"/>
        <v>0</v>
      </c>
      <c r="G86" s="137"/>
      <c r="H86" s="84">
        <f t="shared" si="6"/>
        <v>0</v>
      </c>
    </row>
    <row r="87" spans="1:8" ht="12.75">
      <c r="A87" s="85">
        <v>12</v>
      </c>
      <c r="B87" s="89">
        <v>44</v>
      </c>
      <c r="C87" s="87" t="s">
        <v>184</v>
      </c>
      <c r="D87" s="88"/>
      <c r="E87" s="89" t="s">
        <v>118</v>
      </c>
      <c r="F87" s="90">
        <f t="shared" si="5"/>
        <v>0</v>
      </c>
      <c r="G87" s="137"/>
      <c r="H87" s="84">
        <f t="shared" si="6"/>
        <v>0</v>
      </c>
    </row>
    <row r="88" spans="1:8" ht="12.75">
      <c r="A88" s="85">
        <v>12</v>
      </c>
      <c r="B88" s="89">
        <v>10</v>
      </c>
      <c r="C88" s="87" t="s">
        <v>185</v>
      </c>
      <c r="D88" s="88"/>
      <c r="E88" s="89" t="s">
        <v>118</v>
      </c>
      <c r="F88" s="90">
        <f t="shared" si="5"/>
        <v>0</v>
      </c>
      <c r="G88" s="137"/>
      <c r="H88" s="84">
        <f t="shared" si="6"/>
        <v>0</v>
      </c>
    </row>
    <row r="89" spans="1:8" ht="12.75">
      <c r="A89" s="85">
        <v>12</v>
      </c>
      <c r="B89" s="89">
        <v>84</v>
      </c>
      <c r="C89" s="87" t="s">
        <v>186</v>
      </c>
      <c r="D89" s="101"/>
      <c r="E89" s="89" t="s">
        <v>118</v>
      </c>
      <c r="F89" s="90">
        <f t="shared" si="5"/>
        <v>0</v>
      </c>
      <c r="G89" s="137"/>
      <c r="H89" s="84">
        <f t="shared" si="6"/>
        <v>0</v>
      </c>
    </row>
    <row r="90" spans="1:8" s="98" customFormat="1" ht="12.75">
      <c r="A90" s="85">
        <v>12</v>
      </c>
      <c r="B90" s="89">
        <v>44</v>
      </c>
      <c r="C90" s="87" t="s">
        <v>187</v>
      </c>
      <c r="D90" s="101"/>
      <c r="E90" s="89" t="s">
        <v>118</v>
      </c>
      <c r="F90" s="90">
        <f t="shared" si="5"/>
        <v>0</v>
      </c>
      <c r="G90" s="137"/>
      <c r="H90" s="84">
        <f t="shared" si="6"/>
        <v>0</v>
      </c>
    </row>
    <row r="91" spans="1:7" s="84" customFormat="1" ht="13.5" thickBot="1">
      <c r="A91" s="92"/>
      <c r="B91" s="93"/>
      <c r="C91" s="94" t="s">
        <v>1275</v>
      </c>
      <c r="D91" s="108"/>
      <c r="E91" s="108"/>
      <c r="F91" s="109">
        <f>SUM(F72:F90)</f>
        <v>0</v>
      </c>
      <c r="G91" s="138"/>
    </row>
    <row r="92" spans="1:7" s="84" customFormat="1" ht="13.5" thickBot="1">
      <c r="A92" s="464" t="s">
        <v>192</v>
      </c>
      <c r="B92" s="465"/>
      <c r="C92" s="465"/>
      <c r="D92" s="465"/>
      <c r="E92" s="465"/>
      <c r="F92" s="465"/>
      <c r="G92" s="466"/>
    </row>
    <row r="93" spans="1:8" s="98" customFormat="1" ht="12.75">
      <c r="A93" s="118" t="s">
        <v>24</v>
      </c>
      <c r="B93" s="81" t="s">
        <v>25</v>
      </c>
      <c r="C93" s="82" t="s">
        <v>26</v>
      </c>
      <c r="D93" s="82" t="s">
        <v>27</v>
      </c>
      <c r="E93" s="82" t="s">
        <v>28</v>
      </c>
      <c r="F93" s="82" t="s">
        <v>29</v>
      </c>
      <c r="G93" s="136" t="s">
        <v>30</v>
      </c>
      <c r="H93" s="84"/>
    </row>
    <row r="94" spans="1:8" s="84" customFormat="1" ht="12.75">
      <c r="A94" s="85">
        <v>156</v>
      </c>
      <c r="B94" s="89"/>
      <c r="C94" s="87" t="s">
        <v>193</v>
      </c>
      <c r="D94" s="88"/>
      <c r="E94" s="89" t="s">
        <v>32</v>
      </c>
      <c r="F94" s="90">
        <f>SUM(D94*A94)</f>
        <v>0</v>
      </c>
      <c r="G94" s="137"/>
      <c r="H94" s="84">
        <f t="shared" si="6"/>
        <v>0</v>
      </c>
    </row>
    <row r="95" spans="1:8" s="84" customFormat="1" ht="12.75">
      <c r="A95" s="85">
        <v>1</v>
      </c>
      <c r="B95" s="89"/>
      <c r="C95" s="87" t="s">
        <v>197</v>
      </c>
      <c r="D95" s="88"/>
      <c r="E95" s="89" t="s">
        <v>32</v>
      </c>
      <c r="F95" s="90">
        <f>SUM(D95*A95)</f>
        <v>0</v>
      </c>
      <c r="G95" s="137"/>
      <c r="H95" s="84">
        <f t="shared" si="6"/>
        <v>0</v>
      </c>
    </row>
    <row r="96" spans="1:8" ht="12.75">
      <c r="A96" s="85">
        <v>1</v>
      </c>
      <c r="B96" s="89"/>
      <c r="C96" s="87" t="s">
        <v>1526</v>
      </c>
      <c r="D96" s="88"/>
      <c r="E96" s="89" t="s">
        <v>111</v>
      </c>
      <c r="F96" s="90">
        <f>SUM(D96*A96)</f>
        <v>0</v>
      </c>
      <c r="G96" s="137"/>
      <c r="H96" s="84">
        <f t="shared" si="6"/>
        <v>0</v>
      </c>
    </row>
    <row r="97" spans="1:8" ht="12.75">
      <c r="A97" s="85">
        <v>156</v>
      </c>
      <c r="B97" s="89"/>
      <c r="C97" s="87" t="s">
        <v>200</v>
      </c>
      <c r="D97" s="88"/>
      <c r="E97" s="89" t="s">
        <v>111</v>
      </c>
      <c r="F97" s="90">
        <f>SUM(D97*A97)</f>
        <v>0</v>
      </c>
      <c r="G97" s="137"/>
      <c r="H97" s="84">
        <f t="shared" si="6"/>
        <v>0</v>
      </c>
    </row>
    <row r="98" spans="1:7" s="84" customFormat="1" ht="13.5" thickBot="1">
      <c r="A98" s="92"/>
      <c r="B98" s="93"/>
      <c r="C98" s="94" t="s">
        <v>1278</v>
      </c>
      <c r="D98" s="103"/>
      <c r="E98" s="93"/>
      <c r="F98" s="96">
        <f>SUM(F94:F97)</f>
        <v>0</v>
      </c>
      <c r="G98" s="139"/>
    </row>
    <row r="99" spans="1:7" s="98" customFormat="1" ht="13.5" thickBot="1">
      <c r="A99" s="464" t="s">
        <v>1523</v>
      </c>
      <c r="B99" s="465"/>
      <c r="C99" s="465"/>
      <c r="D99" s="465"/>
      <c r="E99" s="465"/>
      <c r="F99" s="465"/>
      <c r="G99" s="466"/>
    </row>
    <row r="100" spans="1:7" ht="12.75">
      <c r="A100" s="122"/>
      <c r="B100" s="123"/>
      <c r="C100" s="124" t="str">
        <f>C21</f>
        <v>Generator Total</v>
      </c>
      <c r="D100" s="125"/>
      <c r="E100" s="125"/>
      <c r="F100" s="126">
        <f>SUM(F21)</f>
        <v>0</v>
      </c>
      <c r="G100" s="140"/>
    </row>
    <row r="101" spans="1:7" ht="12.75">
      <c r="A101" s="128"/>
      <c r="B101" s="129"/>
      <c r="C101" s="130" t="str">
        <f>C31</f>
        <v>Power Ancillary Total</v>
      </c>
      <c r="D101" s="131"/>
      <c r="E101" s="129"/>
      <c r="F101" s="90">
        <f>SUM(F31)</f>
        <v>0</v>
      </c>
      <c r="G101" s="141"/>
    </row>
    <row r="102" spans="1:7" ht="12.75">
      <c r="A102" s="128"/>
      <c r="B102" s="129"/>
      <c r="C102" s="130" t="str">
        <f>C39</f>
        <v>Pumps, Hose &amp; Fittings Total</v>
      </c>
      <c r="D102" s="131"/>
      <c r="E102" s="129"/>
      <c r="F102" s="90">
        <f>SUM(F39)</f>
        <v>0</v>
      </c>
      <c r="G102" s="141"/>
    </row>
    <row r="103" spans="1:7" ht="12.75">
      <c r="A103" s="128"/>
      <c r="B103" s="129"/>
      <c r="C103" s="130" t="str">
        <f>C50</f>
        <v>Heavy Equipment Total</v>
      </c>
      <c r="D103" s="131"/>
      <c r="E103" s="129"/>
      <c r="F103" s="90">
        <f>SUM(F50)</f>
        <v>0</v>
      </c>
      <c r="G103" s="141"/>
    </row>
    <row r="104" spans="1:7" ht="12.75">
      <c r="A104" s="128"/>
      <c r="B104" s="129"/>
      <c r="C104" s="130" t="str">
        <f>C55</f>
        <v>Chillers, Warmers &amp; Air Handling Equip. Total</v>
      </c>
      <c r="D104" s="131"/>
      <c r="E104" s="129"/>
      <c r="F104" s="90">
        <f>SUM(F69)</f>
        <v>0</v>
      </c>
      <c r="G104" s="141"/>
    </row>
    <row r="105" spans="1:7" ht="12.75">
      <c r="A105" s="128"/>
      <c r="B105" s="129"/>
      <c r="C105" s="130" t="str">
        <f>C69</f>
        <v>Communications Total</v>
      </c>
      <c r="D105" s="133"/>
      <c r="E105" s="133"/>
      <c r="F105" s="90">
        <f>SUM(F65)</f>
        <v>0</v>
      </c>
      <c r="G105" s="132"/>
    </row>
    <row r="106" spans="1:7" ht="12.75">
      <c r="A106" s="128"/>
      <c r="B106" s="129"/>
      <c r="C106" s="130" t="str">
        <f>C91</f>
        <v>Personnel Total</v>
      </c>
      <c r="D106" s="133"/>
      <c r="E106" s="133"/>
      <c r="F106" s="90">
        <f>SUM(F91)</f>
        <v>0</v>
      </c>
      <c r="G106" s="141"/>
    </row>
    <row r="107" spans="1:7" ht="12.75">
      <c r="A107" s="128"/>
      <c r="B107" s="129"/>
      <c r="C107" s="130" t="str">
        <f>C98</f>
        <v>Transportation &amp; Other Total</v>
      </c>
      <c r="D107" s="133"/>
      <c r="E107" s="133"/>
      <c r="F107" s="90">
        <f>SUM(F98)</f>
        <v>0</v>
      </c>
      <c r="G107" s="141"/>
    </row>
    <row r="108" spans="1:7" s="84" customFormat="1" ht="13.5" thickBot="1">
      <c r="A108" s="92"/>
      <c r="B108" s="93"/>
      <c r="C108" s="94" t="s">
        <v>201</v>
      </c>
      <c r="D108" s="103"/>
      <c r="E108" s="108"/>
      <c r="F108" s="142">
        <f>SUM(F100:F107)</f>
        <v>0</v>
      </c>
      <c r="G108" s="138"/>
    </row>
    <row r="109" ht="12.75">
      <c r="H109" s="78">
        <f>SUM(H1:H108)</f>
        <v>0</v>
      </c>
    </row>
  </sheetData>
  <sheetProtection password="A0E6" sheet="1" selectLockedCells="1"/>
  <mergeCells count="24">
    <mergeCell ref="A7:G7"/>
    <mergeCell ref="A8:G8"/>
    <mergeCell ref="A9:G9"/>
    <mergeCell ref="A5:G5"/>
    <mergeCell ref="A6:G6"/>
    <mergeCell ref="A2:C4"/>
    <mergeCell ref="A1:G1"/>
    <mergeCell ref="D2:E2"/>
    <mergeCell ref="F2:G2"/>
    <mergeCell ref="D3:E3"/>
    <mergeCell ref="F3:G3"/>
    <mergeCell ref="A51:G51"/>
    <mergeCell ref="A10:G10"/>
    <mergeCell ref="A22:G22"/>
    <mergeCell ref="D4:E4"/>
    <mergeCell ref="F4:G4"/>
    <mergeCell ref="A56:G56"/>
    <mergeCell ref="A40:G40"/>
    <mergeCell ref="A70:G70"/>
    <mergeCell ref="A99:G99"/>
    <mergeCell ref="A92:G92"/>
    <mergeCell ref="B12:B16"/>
    <mergeCell ref="B17:B18"/>
    <mergeCell ref="A32:G32"/>
  </mergeCells>
  <printOptions/>
  <pageMargins left="0.25" right="0.25" top="0.75" bottom="0.75" header="0.3" footer="0.3"/>
  <pageSetup fitToHeight="0" fitToWidth="1" horizontalDpi="600" verticalDpi="600" orientation="landscape" paperSize="5" r:id="rId1"/>
  <headerFooter alignWithMargins="0">
    <oddHeader>&amp;LTYPE II RESPONSE PACKAGE&amp;C&amp;P OF &amp;N&amp;RSTATE OF FLORIDA STANDBY SERVICES CONTRACT</oddHeader>
  </headerFooter>
  <rowBreaks count="2" manualBreakCount="2">
    <brk id="39" max="255" man="1"/>
    <brk id="69" max="255" man="1"/>
  </rowBreaks>
</worksheet>
</file>

<file path=xl/worksheets/sheet5.xml><?xml version="1.0" encoding="utf-8"?>
<worksheet xmlns="http://schemas.openxmlformats.org/spreadsheetml/2006/main" xmlns:r="http://schemas.openxmlformats.org/officeDocument/2006/relationships">
  <sheetPr codeName="Sheet14">
    <tabColor indexed="11"/>
    <pageSetUpPr fitToPage="1"/>
  </sheetPr>
  <dimension ref="A1:H109"/>
  <sheetViews>
    <sheetView showGridLines="0" view="pageLayout" zoomScaleSheetLayoutView="100" workbookViewId="0" topLeftCell="A1">
      <selection activeCell="D12" sqref="D12"/>
    </sheetView>
  </sheetViews>
  <sheetFormatPr defaultColWidth="9.140625" defaultRowHeight="12.75"/>
  <cols>
    <col min="1" max="1" width="5.57421875" style="143" bestFit="1" customWidth="1"/>
    <col min="2" max="2" width="14.140625" style="143" bestFit="1" customWidth="1"/>
    <col min="3" max="3" width="55.57421875" style="144" bestFit="1" customWidth="1"/>
    <col min="4" max="4" width="14.7109375" style="144" customWidth="1"/>
    <col min="5" max="5" width="10.421875" style="144" bestFit="1" customWidth="1"/>
    <col min="6" max="6" width="14.7109375" style="144" customWidth="1"/>
    <col min="7" max="7" width="50.7109375" style="144" customWidth="1"/>
    <col min="8" max="8" width="0" style="144" hidden="1" customWidth="1"/>
    <col min="9" max="16384" width="9.140625" style="144" customWidth="1"/>
  </cols>
  <sheetData>
    <row r="1" spans="1:7" s="78" customFormat="1" ht="16.5" thickBot="1">
      <c r="A1" s="468" t="str">
        <f>INSTRUCTIONS!C2&amp;" - "&amp;INSTRUCTIONS!H3</f>
        <v>ATTACHMENT B PRICE PROPOSAL - Initial Contract Period (Years 4-6)</v>
      </c>
      <c r="B1" s="469"/>
      <c r="C1" s="469"/>
      <c r="D1" s="469"/>
      <c r="E1" s="469"/>
      <c r="F1" s="469"/>
      <c r="G1" s="470"/>
    </row>
    <row r="2" spans="1:7" s="78" customFormat="1" ht="15">
      <c r="A2" s="486" t="s">
        <v>203</v>
      </c>
      <c r="B2" s="486"/>
      <c r="C2" s="487"/>
      <c r="D2" s="471" t="str">
        <f>INSTRUCTIONS!C3</f>
        <v>CONTRACTOR NAME:</v>
      </c>
      <c r="E2" s="472"/>
      <c r="F2" s="480" t="str">
        <f>IF(ISBLANK(INSTRUCTIONS!F3),"Please update the INSTRUCTIONS tab.",INSTRUCTIONS!F3)</f>
        <v>Please update the INSTRUCTIONS tab.</v>
      </c>
      <c r="G2" s="481"/>
    </row>
    <row r="3" spans="1:7" s="78" customFormat="1" ht="15">
      <c r="A3" s="488"/>
      <c r="B3" s="488"/>
      <c r="C3" s="489"/>
      <c r="D3" s="476" t="str">
        <f>INSTRUCTIONS!C4</f>
        <v>PRINCIPAL POC: </v>
      </c>
      <c r="E3" s="477"/>
      <c r="F3" s="482" t="str">
        <f>IF(ISBLANK(INSTRUCTIONS!F4),"Please update the INSTRUCTIONS tab.",INSTRUCTIONS!F4)</f>
        <v>Please update the INSTRUCTIONS tab.</v>
      </c>
      <c r="G3" s="483"/>
    </row>
    <row r="4" spans="1:7" s="78" customFormat="1" ht="15.75" thickBot="1">
      <c r="A4" s="490"/>
      <c r="B4" s="490"/>
      <c r="C4" s="491"/>
      <c r="D4" s="478" t="str">
        <f>INSTRUCTIONS!C6</f>
        <v>REVISION DATE:</v>
      </c>
      <c r="E4" s="479"/>
      <c r="F4" s="484" t="str">
        <f>IF(ISBLANK(INSTRUCTIONS!F6),"Please update the INSTRUCTIONS tab.",INSTRUCTIONS!F6)</f>
        <v>Please update the INSTRUCTIONS tab.</v>
      </c>
      <c r="G4" s="485"/>
    </row>
    <row r="5" spans="1:7" s="78" customFormat="1" ht="12.75">
      <c r="A5" s="504" t="s">
        <v>1539</v>
      </c>
      <c r="B5" s="505"/>
      <c r="C5" s="505"/>
      <c r="D5" s="505"/>
      <c r="E5" s="505"/>
      <c r="F5" s="505"/>
      <c r="G5" s="506"/>
    </row>
    <row r="6" spans="1:7" s="78" customFormat="1" ht="12.75">
      <c r="A6" s="492" t="s">
        <v>1519</v>
      </c>
      <c r="B6" s="493"/>
      <c r="C6" s="493"/>
      <c r="D6" s="493"/>
      <c r="E6" s="493"/>
      <c r="F6" s="493"/>
      <c r="G6" s="494"/>
    </row>
    <row r="7" spans="1:7" s="78" customFormat="1" ht="12.75">
      <c r="A7" s="495" t="s">
        <v>1520</v>
      </c>
      <c r="B7" s="496"/>
      <c r="C7" s="496"/>
      <c r="D7" s="496"/>
      <c r="E7" s="496"/>
      <c r="F7" s="496"/>
      <c r="G7" s="497"/>
    </row>
    <row r="8" spans="1:7" s="78" customFormat="1" ht="12.75">
      <c r="A8" s="510" t="s">
        <v>1521</v>
      </c>
      <c r="B8" s="511"/>
      <c r="C8" s="511"/>
      <c r="D8" s="511"/>
      <c r="E8" s="511"/>
      <c r="F8" s="511"/>
      <c r="G8" s="512"/>
    </row>
    <row r="9" spans="1:7" s="78" customFormat="1" ht="13.5" thickBot="1">
      <c r="A9" s="513" t="s">
        <v>198</v>
      </c>
      <c r="B9" s="514"/>
      <c r="C9" s="514"/>
      <c r="D9" s="514"/>
      <c r="E9" s="514"/>
      <c r="F9" s="514"/>
      <c r="G9" s="515"/>
    </row>
    <row r="10" spans="1:7" s="78" customFormat="1" ht="13.5" thickBot="1">
      <c r="A10" s="507" t="s">
        <v>1279</v>
      </c>
      <c r="B10" s="508"/>
      <c r="C10" s="508"/>
      <c r="D10" s="508"/>
      <c r="E10" s="508"/>
      <c r="F10" s="508"/>
      <c r="G10" s="509"/>
    </row>
    <row r="11" spans="1:7" s="84" customFormat="1" ht="12.75">
      <c r="A11" s="118" t="s">
        <v>24</v>
      </c>
      <c r="B11" s="81" t="s">
        <v>25</v>
      </c>
      <c r="C11" s="82" t="s">
        <v>26</v>
      </c>
      <c r="D11" s="81" t="s">
        <v>1320</v>
      </c>
      <c r="E11" s="82" t="s">
        <v>28</v>
      </c>
      <c r="F11" s="82" t="s">
        <v>29</v>
      </c>
      <c r="G11" s="135" t="s">
        <v>30</v>
      </c>
    </row>
    <row r="12" spans="1:8" s="84" customFormat="1" ht="12.75">
      <c r="A12" s="85">
        <v>5</v>
      </c>
      <c r="B12" s="467" t="s">
        <v>31</v>
      </c>
      <c r="C12" s="87" t="s">
        <v>33</v>
      </c>
      <c r="D12" s="88"/>
      <c r="E12" s="89" t="s">
        <v>32</v>
      </c>
      <c r="F12" s="90">
        <f aca="true" t="shared" si="0" ref="F12:F20">SUM(D12*A12)</f>
        <v>0</v>
      </c>
      <c r="G12" s="91"/>
      <c r="H12" s="84">
        <f>IF(ISBLANK(D12),0,IF(D12=0,0,1))</f>
        <v>0</v>
      </c>
    </row>
    <row r="13" spans="1:8" s="84" customFormat="1" ht="12.75">
      <c r="A13" s="85">
        <v>10</v>
      </c>
      <c r="B13" s="467"/>
      <c r="C13" s="87" t="s">
        <v>34</v>
      </c>
      <c r="D13" s="88"/>
      <c r="E13" s="89" t="s">
        <v>32</v>
      </c>
      <c r="F13" s="90">
        <f t="shared" si="0"/>
        <v>0</v>
      </c>
      <c r="G13" s="91"/>
      <c r="H13" s="84">
        <f aca="true" t="shared" si="1" ref="H13:H76">IF(ISBLANK(D13),0,IF(D13=0,0,1))</f>
        <v>0</v>
      </c>
    </row>
    <row r="14" spans="1:8" s="84" customFormat="1" ht="12.75">
      <c r="A14" s="85">
        <v>3</v>
      </c>
      <c r="B14" s="467"/>
      <c r="C14" s="87" t="s">
        <v>35</v>
      </c>
      <c r="D14" s="88"/>
      <c r="E14" s="89" t="s">
        <v>32</v>
      </c>
      <c r="F14" s="90">
        <f t="shared" si="0"/>
        <v>0</v>
      </c>
      <c r="G14" s="91"/>
      <c r="H14" s="84">
        <f t="shared" si="1"/>
        <v>0</v>
      </c>
    </row>
    <row r="15" spans="1:8" s="84" customFormat="1" ht="12.75">
      <c r="A15" s="85">
        <v>3</v>
      </c>
      <c r="B15" s="467"/>
      <c r="C15" s="87" t="s">
        <v>36</v>
      </c>
      <c r="D15" s="88"/>
      <c r="E15" s="89" t="s">
        <v>32</v>
      </c>
      <c r="F15" s="90">
        <f t="shared" si="0"/>
        <v>0</v>
      </c>
      <c r="G15" s="91"/>
      <c r="H15" s="84">
        <f t="shared" si="1"/>
        <v>0</v>
      </c>
    </row>
    <row r="16" spans="1:8" s="84" customFormat="1" ht="12.75">
      <c r="A16" s="85">
        <v>3</v>
      </c>
      <c r="B16" s="467"/>
      <c r="C16" s="87" t="s">
        <v>37</v>
      </c>
      <c r="D16" s="88"/>
      <c r="E16" s="89" t="s">
        <v>32</v>
      </c>
      <c r="F16" s="90">
        <f t="shared" si="0"/>
        <v>0</v>
      </c>
      <c r="G16" s="91"/>
      <c r="H16" s="84">
        <f t="shared" si="1"/>
        <v>0</v>
      </c>
    </row>
    <row r="17" spans="1:8" s="84" customFormat="1" ht="12.75">
      <c r="A17" s="85">
        <v>4</v>
      </c>
      <c r="B17" s="467"/>
      <c r="C17" s="87" t="s">
        <v>38</v>
      </c>
      <c r="D17" s="88"/>
      <c r="E17" s="89" t="s">
        <v>32</v>
      </c>
      <c r="F17" s="90">
        <f t="shared" si="0"/>
        <v>0</v>
      </c>
      <c r="G17" s="91"/>
      <c r="H17" s="84">
        <f t="shared" si="1"/>
        <v>0</v>
      </c>
    </row>
    <row r="18" spans="1:8" s="84" customFormat="1" ht="12.75">
      <c r="A18" s="85">
        <v>2</v>
      </c>
      <c r="B18" s="86" t="s">
        <v>39</v>
      </c>
      <c r="C18" s="87" t="s">
        <v>40</v>
      </c>
      <c r="D18" s="88"/>
      <c r="E18" s="89" t="s">
        <v>32</v>
      </c>
      <c r="F18" s="90">
        <f t="shared" si="0"/>
        <v>0</v>
      </c>
      <c r="G18" s="91"/>
      <c r="H18" s="84">
        <f t="shared" si="1"/>
        <v>0</v>
      </c>
    </row>
    <row r="19" spans="1:8" s="78" customFormat="1" ht="12.75">
      <c r="A19" s="85">
        <v>2</v>
      </c>
      <c r="B19" s="86" t="s">
        <v>42</v>
      </c>
      <c r="C19" s="87" t="s">
        <v>43</v>
      </c>
      <c r="D19" s="88"/>
      <c r="E19" s="89" t="s">
        <v>32</v>
      </c>
      <c r="F19" s="90">
        <f t="shared" si="0"/>
        <v>0</v>
      </c>
      <c r="G19" s="91"/>
      <c r="H19" s="84">
        <f t="shared" si="1"/>
        <v>0</v>
      </c>
    </row>
    <row r="20" spans="1:8" s="78" customFormat="1" ht="12.75">
      <c r="A20" s="85">
        <v>1</v>
      </c>
      <c r="B20" s="86" t="s">
        <v>42</v>
      </c>
      <c r="C20" s="87" t="s">
        <v>44</v>
      </c>
      <c r="D20" s="88"/>
      <c r="E20" s="89" t="s">
        <v>32</v>
      </c>
      <c r="F20" s="90">
        <f t="shared" si="0"/>
        <v>0</v>
      </c>
      <c r="G20" s="91"/>
      <c r="H20" s="84">
        <f t="shared" si="1"/>
        <v>0</v>
      </c>
    </row>
    <row r="21" spans="1:8" s="98" customFormat="1" ht="13.5" thickBot="1">
      <c r="A21" s="92"/>
      <c r="B21" s="93"/>
      <c r="C21" s="94" t="s">
        <v>1267</v>
      </c>
      <c r="D21" s="95"/>
      <c r="E21" s="93"/>
      <c r="F21" s="96">
        <f>SUM(F12:F20)</f>
        <v>0</v>
      </c>
      <c r="G21" s="97"/>
      <c r="H21" s="84"/>
    </row>
    <row r="22" spans="1:8" s="78" customFormat="1" ht="13.5" thickBot="1">
      <c r="A22" s="473" t="s">
        <v>1280</v>
      </c>
      <c r="B22" s="474"/>
      <c r="C22" s="474"/>
      <c r="D22" s="474"/>
      <c r="E22" s="474"/>
      <c r="F22" s="474"/>
      <c r="G22" s="475"/>
      <c r="H22" s="84"/>
    </row>
    <row r="23" spans="1:7" s="84" customFormat="1" ht="12.75">
      <c r="A23" s="118" t="s">
        <v>24</v>
      </c>
      <c r="B23" s="81" t="s">
        <v>25</v>
      </c>
      <c r="C23" s="82" t="s">
        <v>26</v>
      </c>
      <c r="D23" s="81" t="s">
        <v>1320</v>
      </c>
      <c r="E23" s="82" t="s">
        <v>28</v>
      </c>
      <c r="F23" s="82" t="s">
        <v>29</v>
      </c>
      <c r="G23" s="135" t="s">
        <v>30</v>
      </c>
    </row>
    <row r="24" spans="1:8" s="98" customFormat="1" ht="12.75">
      <c r="A24" s="99">
        <v>8000</v>
      </c>
      <c r="B24" s="100"/>
      <c r="C24" s="87" t="s">
        <v>47</v>
      </c>
      <c r="D24" s="101"/>
      <c r="E24" s="89" t="s">
        <v>48</v>
      </c>
      <c r="F24" s="90">
        <f aca="true" t="shared" si="2" ref="F24:F30">SUM(D24*A24)</f>
        <v>0</v>
      </c>
      <c r="G24" s="91"/>
      <c r="H24" s="84">
        <f t="shared" si="1"/>
        <v>0</v>
      </c>
    </row>
    <row r="25" spans="1:8" s="78" customFormat="1" ht="12.75">
      <c r="A25" s="85">
        <v>2</v>
      </c>
      <c r="B25" s="89"/>
      <c r="C25" s="87" t="s">
        <v>56</v>
      </c>
      <c r="D25" s="101"/>
      <c r="E25" s="89" t="s">
        <v>32</v>
      </c>
      <c r="F25" s="90">
        <f t="shared" si="2"/>
        <v>0</v>
      </c>
      <c r="G25" s="91"/>
      <c r="H25" s="84">
        <f t="shared" si="1"/>
        <v>0</v>
      </c>
    </row>
    <row r="26" spans="1:8" s="78" customFormat="1" ht="12.75">
      <c r="A26" s="85">
        <v>2</v>
      </c>
      <c r="B26" s="89"/>
      <c r="C26" s="87" t="s">
        <v>57</v>
      </c>
      <c r="D26" s="101"/>
      <c r="E26" s="89" t="s">
        <v>32</v>
      </c>
      <c r="F26" s="90">
        <f t="shared" si="2"/>
        <v>0</v>
      </c>
      <c r="G26" s="91"/>
      <c r="H26" s="84">
        <f t="shared" si="1"/>
        <v>0</v>
      </c>
    </row>
    <row r="27" spans="1:8" s="78" customFormat="1" ht="12.75">
      <c r="A27" s="85">
        <v>1</v>
      </c>
      <c r="B27" s="89"/>
      <c r="C27" s="87" t="s">
        <v>59</v>
      </c>
      <c r="D27" s="101"/>
      <c r="E27" s="89" t="s">
        <v>32</v>
      </c>
      <c r="F27" s="90">
        <f t="shared" si="2"/>
        <v>0</v>
      </c>
      <c r="G27" s="91"/>
      <c r="H27" s="84">
        <f t="shared" si="1"/>
        <v>0</v>
      </c>
    </row>
    <row r="28" spans="1:8" s="78" customFormat="1" ht="12.75">
      <c r="A28" s="85">
        <v>2</v>
      </c>
      <c r="B28" s="89"/>
      <c r="C28" s="87" t="s">
        <v>61</v>
      </c>
      <c r="D28" s="101"/>
      <c r="E28" s="89" t="s">
        <v>32</v>
      </c>
      <c r="F28" s="90">
        <f t="shared" si="2"/>
        <v>0</v>
      </c>
      <c r="G28" s="91"/>
      <c r="H28" s="84">
        <f t="shared" si="1"/>
        <v>0</v>
      </c>
    </row>
    <row r="29" spans="1:8" s="78" customFormat="1" ht="12.75">
      <c r="A29" s="85">
        <v>2</v>
      </c>
      <c r="B29" s="89"/>
      <c r="C29" s="87" t="s">
        <v>62</v>
      </c>
      <c r="D29" s="101"/>
      <c r="E29" s="89" t="s">
        <v>32</v>
      </c>
      <c r="F29" s="90">
        <f t="shared" si="2"/>
        <v>0</v>
      </c>
      <c r="G29" s="91"/>
      <c r="H29" s="84">
        <f t="shared" si="1"/>
        <v>0</v>
      </c>
    </row>
    <row r="30" spans="1:8" s="78" customFormat="1" ht="12.75">
      <c r="A30" s="85">
        <v>5</v>
      </c>
      <c r="B30" s="89"/>
      <c r="C30" s="87" t="s">
        <v>66</v>
      </c>
      <c r="D30" s="101"/>
      <c r="E30" s="89" t="s">
        <v>32</v>
      </c>
      <c r="F30" s="90">
        <f t="shared" si="2"/>
        <v>0</v>
      </c>
      <c r="G30" s="91"/>
      <c r="H30" s="84">
        <f t="shared" si="1"/>
        <v>0</v>
      </c>
    </row>
    <row r="31" spans="1:8" s="98" customFormat="1" ht="13.5" thickBot="1">
      <c r="A31" s="92"/>
      <c r="B31" s="93"/>
      <c r="C31" s="94" t="s">
        <v>1281</v>
      </c>
      <c r="D31" s="103"/>
      <c r="E31" s="93"/>
      <c r="F31" s="96">
        <f>SUM(F24:F30)</f>
        <v>0</v>
      </c>
      <c r="G31" s="97"/>
      <c r="H31" s="84"/>
    </row>
    <row r="32" spans="1:8" s="78" customFormat="1" ht="13.5" thickBot="1">
      <c r="A32" s="473" t="s">
        <v>67</v>
      </c>
      <c r="B32" s="474"/>
      <c r="C32" s="474"/>
      <c r="D32" s="474"/>
      <c r="E32" s="474"/>
      <c r="F32" s="474"/>
      <c r="G32" s="475"/>
      <c r="H32" s="84"/>
    </row>
    <row r="33" spans="1:7" s="84" customFormat="1" ht="12.75">
      <c r="A33" s="118" t="s">
        <v>24</v>
      </c>
      <c r="B33" s="81" t="s">
        <v>25</v>
      </c>
      <c r="C33" s="82" t="s">
        <v>26</v>
      </c>
      <c r="D33" s="81" t="s">
        <v>1320</v>
      </c>
      <c r="E33" s="82" t="s">
        <v>28</v>
      </c>
      <c r="F33" s="82" t="s">
        <v>29</v>
      </c>
      <c r="G33" s="135" t="s">
        <v>30</v>
      </c>
    </row>
    <row r="34" spans="1:8" s="78" customFormat="1" ht="12.75">
      <c r="A34" s="85">
        <v>4</v>
      </c>
      <c r="B34" s="89"/>
      <c r="C34" s="87" t="s">
        <v>71</v>
      </c>
      <c r="D34" s="88"/>
      <c r="E34" s="89" t="s">
        <v>69</v>
      </c>
      <c r="F34" s="90">
        <f>SUM(D34*A34)</f>
        <v>0</v>
      </c>
      <c r="G34" s="91"/>
      <c r="H34" s="84">
        <f t="shared" si="1"/>
        <v>0</v>
      </c>
    </row>
    <row r="35" spans="1:8" s="78" customFormat="1" ht="12.75">
      <c r="A35" s="85">
        <v>2</v>
      </c>
      <c r="B35" s="89"/>
      <c r="C35" s="87" t="s">
        <v>72</v>
      </c>
      <c r="D35" s="88"/>
      <c r="E35" s="89" t="s">
        <v>69</v>
      </c>
      <c r="F35" s="90">
        <f>SUM(D35*A35)</f>
        <v>0</v>
      </c>
      <c r="G35" s="91"/>
      <c r="H35" s="84">
        <f t="shared" si="1"/>
        <v>0</v>
      </c>
    </row>
    <row r="36" spans="1:8" s="78" customFormat="1" ht="12.75">
      <c r="A36" s="85">
        <v>1</v>
      </c>
      <c r="B36" s="89"/>
      <c r="C36" s="87" t="s">
        <v>73</v>
      </c>
      <c r="D36" s="88"/>
      <c r="E36" s="89" t="s">
        <v>69</v>
      </c>
      <c r="F36" s="90">
        <f>SUM(D36*A36)</f>
        <v>0</v>
      </c>
      <c r="G36" s="91"/>
      <c r="H36" s="84">
        <f t="shared" si="1"/>
        <v>0</v>
      </c>
    </row>
    <row r="37" spans="1:8" s="78" customFormat="1" ht="12.75">
      <c r="A37" s="85">
        <v>16</v>
      </c>
      <c r="B37" s="89"/>
      <c r="C37" s="87" t="s">
        <v>78</v>
      </c>
      <c r="D37" s="88"/>
      <c r="E37" s="89" t="s">
        <v>69</v>
      </c>
      <c r="F37" s="90">
        <f>SUM(D37*A37)</f>
        <v>0</v>
      </c>
      <c r="G37" s="91"/>
      <c r="H37" s="84">
        <f t="shared" si="1"/>
        <v>0</v>
      </c>
    </row>
    <row r="38" spans="1:8" s="78" customFormat="1" ht="12.75">
      <c r="A38" s="85">
        <v>8</v>
      </c>
      <c r="B38" s="89"/>
      <c r="C38" s="87" t="s">
        <v>79</v>
      </c>
      <c r="D38" s="88"/>
      <c r="E38" s="89" t="s">
        <v>69</v>
      </c>
      <c r="F38" s="90">
        <f>SUM(D38*A38)</f>
        <v>0</v>
      </c>
      <c r="G38" s="91"/>
      <c r="H38" s="84">
        <f t="shared" si="1"/>
        <v>0</v>
      </c>
    </row>
    <row r="39" spans="1:8" s="98" customFormat="1" ht="13.5" thickBot="1">
      <c r="A39" s="92"/>
      <c r="B39" s="93"/>
      <c r="C39" s="94" t="s">
        <v>1276</v>
      </c>
      <c r="D39" s="103"/>
      <c r="E39" s="93"/>
      <c r="F39" s="96">
        <f>SUM(F34:F38)</f>
        <v>0</v>
      </c>
      <c r="G39" s="105"/>
      <c r="H39" s="84"/>
    </row>
    <row r="40" spans="1:8" s="98" customFormat="1" ht="13.5" thickBot="1">
      <c r="A40" s="464" t="s">
        <v>15</v>
      </c>
      <c r="B40" s="465"/>
      <c r="C40" s="465"/>
      <c r="D40" s="465"/>
      <c r="E40" s="465"/>
      <c r="F40" s="465"/>
      <c r="G40" s="466"/>
      <c r="H40" s="84"/>
    </row>
    <row r="41" spans="1:7" s="84" customFormat="1" ht="12.75">
      <c r="A41" s="118" t="s">
        <v>24</v>
      </c>
      <c r="B41" s="81" t="s">
        <v>25</v>
      </c>
      <c r="C41" s="82" t="s">
        <v>26</v>
      </c>
      <c r="D41" s="81" t="s">
        <v>1320</v>
      </c>
      <c r="E41" s="82" t="s">
        <v>28</v>
      </c>
      <c r="F41" s="82" t="s">
        <v>29</v>
      </c>
      <c r="G41" s="135" t="s">
        <v>30</v>
      </c>
    </row>
    <row r="42" spans="1:8" s="78" customFormat="1" ht="12.75">
      <c r="A42" s="85">
        <v>70</v>
      </c>
      <c r="B42" s="89"/>
      <c r="C42" s="87" t="s">
        <v>120</v>
      </c>
      <c r="D42" s="110"/>
      <c r="E42" s="89" t="s">
        <v>115</v>
      </c>
      <c r="F42" s="111">
        <f aca="true" t="shared" si="3" ref="F42:F49">SUM(D42*A42)</f>
        <v>0</v>
      </c>
      <c r="G42" s="91"/>
      <c r="H42" s="84">
        <f t="shared" si="1"/>
        <v>0</v>
      </c>
    </row>
    <row r="43" spans="1:8" s="78" customFormat="1" ht="12.75">
      <c r="A43" s="85">
        <v>400</v>
      </c>
      <c r="B43" s="89"/>
      <c r="C43" s="87" t="s">
        <v>121</v>
      </c>
      <c r="D43" s="88"/>
      <c r="E43" s="89" t="s">
        <v>118</v>
      </c>
      <c r="F43" s="111">
        <f t="shared" si="3"/>
        <v>0</v>
      </c>
      <c r="G43" s="91"/>
      <c r="H43" s="84">
        <f t="shared" si="1"/>
        <v>0</v>
      </c>
    </row>
    <row r="44" spans="1:8" s="78" customFormat="1" ht="12.75">
      <c r="A44" s="85">
        <v>3</v>
      </c>
      <c r="B44" s="89"/>
      <c r="C44" s="87" t="s">
        <v>124</v>
      </c>
      <c r="D44" s="110"/>
      <c r="E44" s="89" t="s">
        <v>32</v>
      </c>
      <c r="F44" s="111">
        <f t="shared" si="3"/>
        <v>0</v>
      </c>
      <c r="G44" s="91"/>
      <c r="H44" s="84">
        <f t="shared" si="1"/>
        <v>0</v>
      </c>
    </row>
    <row r="45" spans="1:8" s="78" customFormat="1" ht="12.75">
      <c r="A45" s="85">
        <v>25</v>
      </c>
      <c r="B45" s="89"/>
      <c r="C45" s="87" t="s">
        <v>125</v>
      </c>
      <c r="D45" s="88"/>
      <c r="E45" s="89" t="s">
        <v>69</v>
      </c>
      <c r="F45" s="111">
        <f t="shared" si="3"/>
        <v>0</v>
      </c>
      <c r="G45" s="91"/>
      <c r="H45" s="84">
        <f t="shared" si="1"/>
        <v>0</v>
      </c>
    </row>
    <row r="46" spans="1:8" s="78" customFormat="1" ht="12.75">
      <c r="A46" s="85">
        <v>2</v>
      </c>
      <c r="B46" s="89"/>
      <c r="C46" s="87" t="s">
        <v>126</v>
      </c>
      <c r="D46" s="110"/>
      <c r="E46" s="89" t="s">
        <v>32</v>
      </c>
      <c r="F46" s="111">
        <f>SUM(D46*A46)</f>
        <v>0</v>
      </c>
      <c r="G46" s="91"/>
      <c r="H46" s="84">
        <f t="shared" si="1"/>
        <v>0</v>
      </c>
    </row>
    <row r="47" spans="1:8" s="78" customFormat="1" ht="12.75">
      <c r="A47" s="85">
        <v>4</v>
      </c>
      <c r="B47" s="89"/>
      <c r="C47" s="87" t="s">
        <v>127</v>
      </c>
      <c r="D47" s="110"/>
      <c r="E47" s="89" t="s">
        <v>32</v>
      </c>
      <c r="F47" s="111">
        <f t="shared" si="3"/>
        <v>0</v>
      </c>
      <c r="G47" s="91"/>
      <c r="H47" s="84">
        <f t="shared" si="1"/>
        <v>0</v>
      </c>
    </row>
    <row r="48" spans="1:8" s="78" customFormat="1" ht="12.75">
      <c r="A48" s="85">
        <v>12</v>
      </c>
      <c r="B48" s="89"/>
      <c r="C48" s="87" t="s">
        <v>128</v>
      </c>
      <c r="D48" s="110"/>
      <c r="E48" s="89" t="s">
        <v>32</v>
      </c>
      <c r="F48" s="111">
        <f t="shared" si="3"/>
        <v>0</v>
      </c>
      <c r="G48" s="91"/>
      <c r="H48" s="84">
        <f t="shared" si="1"/>
        <v>0</v>
      </c>
    </row>
    <row r="49" spans="1:8" s="78" customFormat="1" ht="12.75">
      <c r="A49" s="85">
        <v>7</v>
      </c>
      <c r="B49" s="89"/>
      <c r="C49" s="87" t="s">
        <v>129</v>
      </c>
      <c r="D49" s="110"/>
      <c r="E49" s="89" t="s">
        <v>32</v>
      </c>
      <c r="F49" s="111">
        <f t="shared" si="3"/>
        <v>0</v>
      </c>
      <c r="G49" s="91"/>
      <c r="H49" s="84">
        <f t="shared" si="1"/>
        <v>0</v>
      </c>
    </row>
    <row r="50" spans="1:8" s="98" customFormat="1" ht="13.5" thickBot="1">
      <c r="A50" s="92"/>
      <c r="B50" s="93"/>
      <c r="C50" s="94" t="s">
        <v>1272</v>
      </c>
      <c r="D50" s="103"/>
      <c r="E50" s="93"/>
      <c r="F50" s="96">
        <f>SUM(F42:F49)</f>
        <v>0</v>
      </c>
      <c r="G50" s="105"/>
      <c r="H50" s="84"/>
    </row>
    <row r="51" spans="1:8" s="78" customFormat="1" ht="13.5" thickBot="1">
      <c r="A51" s="464" t="s">
        <v>1274</v>
      </c>
      <c r="B51" s="465"/>
      <c r="C51" s="465"/>
      <c r="D51" s="465"/>
      <c r="E51" s="465"/>
      <c r="F51" s="465"/>
      <c r="G51" s="466"/>
      <c r="H51" s="84"/>
    </row>
    <row r="52" spans="1:7" s="84" customFormat="1" ht="12.75">
      <c r="A52" s="118" t="s">
        <v>24</v>
      </c>
      <c r="B52" s="81" t="s">
        <v>25</v>
      </c>
      <c r="C52" s="82" t="s">
        <v>26</v>
      </c>
      <c r="D52" s="81" t="s">
        <v>1320</v>
      </c>
      <c r="E52" s="82" t="s">
        <v>28</v>
      </c>
      <c r="F52" s="82" t="s">
        <v>29</v>
      </c>
      <c r="G52" s="135" t="s">
        <v>30</v>
      </c>
    </row>
    <row r="53" spans="1:8" s="84" customFormat="1" ht="12.75">
      <c r="A53" s="85">
        <v>2</v>
      </c>
      <c r="B53" s="86" t="s">
        <v>31</v>
      </c>
      <c r="C53" s="87" t="s">
        <v>133</v>
      </c>
      <c r="D53" s="101"/>
      <c r="E53" s="89" t="s">
        <v>32</v>
      </c>
      <c r="F53" s="111">
        <f>SUM(D53*A53)</f>
        <v>0</v>
      </c>
      <c r="G53" s="91"/>
      <c r="H53" s="84">
        <f t="shared" si="1"/>
        <v>0</v>
      </c>
    </row>
    <row r="54" spans="1:8" s="78" customFormat="1" ht="12.75">
      <c r="A54" s="85">
        <v>20</v>
      </c>
      <c r="B54" s="89"/>
      <c r="C54" s="87" t="s">
        <v>140</v>
      </c>
      <c r="D54" s="101"/>
      <c r="E54" s="89" t="s">
        <v>32</v>
      </c>
      <c r="F54" s="111">
        <f>SUM(D54*A54)</f>
        <v>0</v>
      </c>
      <c r="G54" s="91"/>
      <c r="H54" s="84">
        <f t="shared" si="1"/>
        <v>0</v>
      </c>
    </row>
    <row r="55" spans="1:8" s="98" customFormat="1" ht="13.5" thickBot="1">
      <c r="A55" s="92"/>
      <c r="B55" s="93"/>
      <c r="C55" s="94" t="s">
        <v>1282</v>
      </c>
      <c r="D55" s="108"/>
      <c r="E55" s="108"/>
      <c r="F55" s="109">
        <f>SUM(F53:F54)</f>
        <v>0</v>
      </c>
      <c r="G55" s="105"/>
      <c r="H55" s="84"/>
    </row>
    <row r="56" spans="1:8" s="78" customFormat="1" ht="13.5" thickBot="1">
      <c r="A56" s="464" t="s">
        <v>1436</v>
      </c>
      <c r="B56" s="465"/>
      <c r="C56" s="465"/>
      <c r="D56" s="465"/>
      <c r="E56" s="465"/>
      <c r="F56" s="465"/>
      <c r="G56" s="466"/>
      <c r="H56" s="84"/>
    </row>
    <row r="57" spans="1:7" s="84" customFormat="1" ht="12.75">
      <c r="A57" s="80" t="s">
        <v>24</v>
      </c>
      <c r="B57" s="81" t="s">
        <v>25</v>
      </c>
      <c r="C57" s="81" t="s">
        <v>26</v>
      </c>
      <c r="D57" s="81" t="s">
        <v>1320</v>
      </c>
      <c r="E57" s="82" t="s">
        <v>28</v>
      </c>
      <c r="F57" s="82" t="s">
        <v>29</v>
      </c>
      <c r="G57" s="83" t="s">
        <v>30</v>
      </c>
    </row>
    <row r="58" spans="1:8" s="78" customFormat="1" ht="12.75">
      <c r="A58" s="112">
        <v>1</v>
      </c>
      <c r="B58" s="113"/>
      <c r="C58" s="87" t="s">
        <v>1437</v>
      </c>
      <c r="D58" s="114"/>
      <c r="E58" s="89" t="s">
        <v>32</v>
      </c>
      <c r="F58" s="90">
        <f aca="true" t="shared" si="4" ref="F58:F68">SUM(D58*A58)</f>
        <v>0</v>
      </c>
      <c r="G58" s="104"/>
      <c r="H58" s="84">
        <f t="shared" si="1"/>
        <v>0</v>
      </c>
    </row>
    <row r="59" spans="1:8" s="78" customFormat="1" ht="12.75">
      <c r="A59" s="112">
        <v>1</v>
      </c>
      <c r="B59" s="113"/>
      <c r="C59" s="115" t="s">
        <v>1438</v>
      </c>
      <c r="D59" s="114"/>
      <c r="E59" s="89" t="s">
        <v>118</v>
      </c>
      <c r="F59" s="90">
        <f t="shared" si="4"/>
        <v>0</v>
      </c>
      <c r="G59" s="104"/>
      <c r="H59" s="84">
        <f t="shared" si="1"/>
        <v>0</v>
      </c>
    </row>
    <row r="60" spans="1:8" s="78" customFormat="1" ht="12.75">
      <c r="A60" s="112">
        <v>1</v>
      </c>
      <c r="B60" s="113"/>
      <c r="C60" s="115" t="s">
        <v>1439</v>
      </c>
      <c r="D60" s="114"/>
      <c r="E60" s="86" t="s">
        <v>1440</v>
      </c>
      <c r="F60" s="90">
        <f t="shared" si="4"/>
        <v>0</v>
      </c>
      <c r="G60" s="104"/>
      <c r="H60" s="84">
        <f t="shared" si="1"/>
        <v>0</v>
      </c>
    </row>
    <row r="61" spans="1:8" s="78" customFormat="1" ht="12.75">
      <c r="A61" s="112">
        <v>20</v>
      </c>
      <c r="B61" s="113"/>
      <c r="C61" s="115" t="s">
        <v>1441</v>
      </c>
      <c r="D61" s="114"/>
      <c r="E61" s="86" t="s">
        <v>32</v>
      </c>
      <c r="F61" s="90">
        <f t="shared" si="4"/>
        <v>0</v>
      </c>
      <c r="G61" s="104"/>
      <c r="H61" s="84">
        <f t="shared" si="1"/>
        <v>0</v>
      </c>
    </row>
    <row r="62" spans="1:8" s="78" customFormat="1" ht="12.75">
      <c r="A62" s="112">
        <v>20</v>
      </c>
      <c r="B62" s="113"/>
      <c r="C62" s="115" t="s">
        <v>1442</v>
      </c>
      <c r="D62" s="114"/>
      <c r="E62" s="89" t="s">
        <v>32</v>
      </c>
      <c r="F62" s="90">
        <f t="shared" si="4"/>
        <v>0</v>
      </c>
      <c r="G62" s="104"/>
      <c r="H62" s="84">
        <f t="shared" si="1"/>
        <v>0</v>
      </c>
    </row>
    <row r="63" spans="1:8" s="78" customFormat="1" ht="12.75">
      <c r="A63" s="112">
        <v>1</v>
      </c>
      <c r="B63" s="113"/>
      <c r="C63" s="115" t="s">
        <v>1443</v>
      </c>
      <c r="D63" s="114"/>
      <c r="E63" s="89" t="s">
        <v>32</v>
      </c>
      <c r="F63" s="90">
        <f t="shared" si="4"/>
        <v>0</v>
      </c>
      <c r="G63" s="104"/>
      <c r="H63" s="84">
        <f t="shared" si="1"/>
        <v>0</v>
      </c>
    </row>
    <row r="64" spans="1:8" s="78" customFormat="1" ht="12.75">
      <c r="A64" s="112">
        <v>1</v>
      </c>
      <c r="B64" s="113"/>
      <c r="C64" s="115" t="s">
        <v>1444</v>
      </c>
      <c r="D64" s="114"/>
      <c r="E64" s="86" t="s">
        <v>32</v>
      </c>
      <c r="F64" s="90">
        <f t="shared" si="4"/>
        <v>0</v>
      </c>
      <c r="G64" s="104"/>
      <c r="H64" s="84">
        <f t="shared" si="1"/>
        <v>0</v>
      </c>
    </row>
    <row r="65" spans="1:8" s="78" customFormat="1" ht="12.75">
      <c r="A65" s="116">
        <v>4</v>
      </c>
      <c r="B65" s="117"/>
      <c r="C65" s="115" t="s">
        <v>1445</v>
      </c>
      <c r="D65" s="114"/>
      <c r="E65" s="89" t="s">
        <v>32</v>
      </c>
      <c r="F65" s="90">
        <f t="shared" si="4"/>
        <v>0</v>
      </c>
      <c r="G65" s="104"/>
      <c r="H65" s="84">
        <f t="shared" si="1"/>
        <v>0</v>
      </c>
    </row>
    <row r="66" spans="1:8" s="78" customFormat="1" ht="12.75">
      <c r="A66" s="116">
        <v>1</v>
      </c>
      <c r="B66" s="117"/>
      <c r="C66" s="115" t="s">
        <v>1446</v>
      </c>
      <c r="D66" s="114"/>
      <c r="E66" s="89" t="s">
        <v>32</v>
      </c>
      <c r="F66" s="90">
        <f t="shared" si="4"/>
        <v>0</v>
      </c>
      <c r="G66" s="104"/>
      <c r="H66" s="84">
        <f t="shared" si="1"/>
        <v>0</v>
      </c>
    </row>
    <row r="67" spans="1:8" s="78" customFormat="1" ht="12.75">
      <c r="A67" s="116">
        <v>1</v>
      </c>
      <c r="B67" s="117"/>
      <c r="C67" s="115" t="s">
        <v>1447</v>
      </c>
      <c r="D67" s="114"/>
      <c r="E67" s="89" t="s">
        <v>32</v>
      </c>
      <c r="F67" s="90">
        <f t="shared" si="4"/>
        <v>0</v>
      </c>
      <c r="G67" s="104"/>
      <c r="H67" s="84">
        <f t="shared" si="1"/>
        <v>0</v>
      </c>
    </row>
    <row r="68" spans="1:8" s="78" customFormat="1" ht="12.75">
      <c r="A68" s="112">
        <v>2</v>
      </c>
      <c r="B68" s="113"/>
      <c r="C68" s="115" t="s">
        <v>1448</v>
      </c>
      <c r="D68" s="114"/>
      <c r="E68" s="89" t="s">
        <v>32</v>
      </c>
      <c r="F68" s="90">
        <f t="shared" si="4"/>
        <v>0</v>
      </c>
      <c r="G68" s="104"/>
      <c r="H68" s="84">
        <f t="shared" si="1"/>
        <v>0</v>
      </c>
    </row>
    <row r="69" spans="1:8" s="78" customFormat="1" ht="13.5" thickBot="1">
      <c r="A69" s="92"/>
      <c r="B69" s="93"/>
      <c r="C69" s="94" t="s">
        <v>1449</v>
      </c>
      <c r="D69" s="108"/>
      <c r="E69" s="108"/>
      <c r="F69" s="109">
        <f>SUM(F58:F68)</f>
        <v>0</v>
      </c>
      <c r="G69" s="105"/>
      <c r="H69" s="84"/>
    </row>
    <row r="70" spans="1:8" s="78" customFormat="1" ht="13.5" thickBot="1">
      <c r="A70" s="464" t="s">
        <v>16</v>
      </c>
      <c r="B70" s="465"/>
      <c r="C70" s="465"/>
      <c r="D70" s="465"/>
      <c r="E70" s="465"/>
      <c r="F70" s="465"/>
      <c r="G70" s="466"/>
      <c r="H70" s="84"/>
    </row>
    <row r="71" spans="1:8" s="78" customFormat="1" ht="12.75">
      <c r="A71" s="118" t="s">
        <v>24</v>
      </c>
      <c r="B71" s="82" t="s">
        <v>163</v>
      </c>
      <c r="C71" s="82" t="s">
        <v>26</v>
      </c>
      <c r="D71" s="82" t="s">
        <v>164</v>
      </c>
      <c r="E71" s="82" t="s">
        <v>28</v>
      </c>
      <c r="F71" s="82" t="s">
        <v>29</v>
      </c>
      <c r="G71" s="136" t="s">
        <v>30</v>
      </c>
      <c r="H71" s="84"/>
    </row>
    <row r="72" spans="1:8" s="78" customFormat="1" ht="12.75">
      <c r="A72" s="85">
        <v>3</v>
      </c>
      <c r="B72" s="89">
        <v>84</v>
      </c>
      <c r="C72" s="87" t="s">
        <v>165</v>
      </c>
      <c r="D72" s="88"/>
      <c r="E72" s="89" t="s">
        <v>118</v>
      </c>
      <c r="F72" s="90">
        <f>SUM(B72*D72*A72)</f>
        <v>0</v>
      </c>
      <c r="G72" s="137"/>
      <c r="H72" s="84">
        <f t="shared" si="1"/>
        <v>0</v>
      </c>
    </row>
    <row r="73" spans="1:8" s="78" customFormat="1" ht="12.75">
      <c r="A73" s="85">
        <v>3</v>
      </c>
      <c r="B73" s="89">
        <v>44</v>
      </c>
      <c r="C73" s="87" t="s">
        <v>166</v>
      </c>
      <c r="D73" s="88"/>
      <c r="E73" s="89" t="s">
        <v>118</v>
      </c>
      <c r="F73" s="90">
        <f aca="true" t="shared" si="5" ref="F73:F90">SUM(B73*D73*A73)</f>
        <v>0</v>
      </c>
      <c r="G73" s="137"/>
      <c r="H73" s="84">
        <f t="shared" si="1"/>
        <v>0</v>
      </c>
    </row>
    <row r="74" spans="1:8" s="78" customFormat="1" ht="12.75">
      <c r="A74" s="85">
        <v>8</v>
      </c>
      <c r="B74" s="89">
        <v>84</v>
      </c>
      <c r="C74" s="87" t="s">
        <v>171</v>
      </c>
      <c r="D74" s="88"/>
      <c r="E74" s="89" t="s">
        <v>118</v>
      </c>
      <c r="F74" s="90">
        <f t="shared" si="5"/>
        <v>0</v>
      </c>
      <c r="G74" s="137"/>
      <c r="H74" s="84">
        <f t="shared" si="1"/>
        <v>0</v>
      </c>
    </row>
    <row r="75" spans="1:8" s="78" customFormat="1" ht="12.75">
      <c r="A75" s="85">
        <v>8</v>
      </c>
      <c r="B75" s="89">
        <v>44</v>
      </c>
      <c r="C75" s="87" t="s">
        <v>172</v>
      </c>
      <c r="D75" s="88"/>
      <c r="E75" s="89" t="s">
        <v>118</v>
      </c>
      <c r="F75" s="90">
        <f t="shared" si="5"/>
        <v>0</v>
      </c>
      <c r="G75" s="137"/>
      <c r="H75" s="84">
        <f t="shared" si="1"/>
        <v>0</v>
      </c>
    </row>
    <row r="76" spans="1:8" s="78" customFormat="1" ht="12.75">
      <c r="A76" s="85">
        <v>3</v>
      </c>
      <c r="B76" s="89">
        <v>84</v>
      </c>
      <c r="C76" s="87" t="s">
        <v>204</v>
      </c>
      <c r="D76" s="88"/>
      <c r="E76" s="89" t="s">
        <v>118</v>
      </c>
      <c r="F76" s="90">
        <f t="shared" si="5"/>
        <v>0</v>
      </c>
      <c r="G76" s="137"/>
      <c r="H76" s="84">
        <f t="shared" si="1"/>
        <v>0</v>
      </c>
    </row>
    <row r="77" spans="1:8" s="98" customFormat="1" ht="12.75">
      <c r="A77" s="85">
        <v>3</v>
      </c>
      <c r="B77" s="89">
        <v>44</v>
      </c>
      <c r="C77" s="87" t="s">
        <v>205</v>
      </c>
      <c r="D77" s="88"/>
      <c r="E77" s="89" t="s">
        <v>118</v>
      </c>
      <c r="F77" s="90">
        <f t="shared" si="5"/>
        <v>0</v>
      </c>
      <c r="G77" s="137"/>
      <c r="H77" s="84">
        <f aca="true" t="shared" si="6" ref="H77:H97">IF(ISBLANK(D77),0,IF(D77=0,0,1))</f>
        <v>0</v>
      </c>
    </row>
    <row r="78" spans="1:8" s="98" customFormat="1" ht="12.75">
      <c r="A78" s="85">
        <v>2</v>
      </c>
      <c r="B78" s="89">
        <v>84</v>
      </c>
      <c r="C78" s="87" t="s">
        <v>175</v>
      </c>
      <c r="D78" s="88"/>
      <c r="E78" s="89" t="s">
        <v>118</v>
      </c>
      <c r="F78" s="90">
        <f t="shared" si="5"/>
        <v>0</v>
      </c>
      <c r="G78" s="137"/>
      <c r="H78" s="84">
        <f t="shared" si="6"/>
        <v>0</v>
      </c>
    </row>
    <row r="79" spans="1:8" s="84" customFormat="1" ht="12.75">
      <c r="A79" s="85">
        <v>2</v>
      </c>
      <c r="B79" s="89">
        <v>44</v>
      </c>
      <c r="C79" s="87" t="s">
        <v>176</v>
      </c>
      <c r="D79" s="88"/>
      <c r="E79" s="89" t="s">
        <v>118</v>
      </c>
      <c r="F79" s="90">
        <f t="shared" si="5"/>
        <v>0</v>
      </c>
      <c r="G79" s="137"/>
      <c r="H79" s="84">
        <f t="shared" si="6"/>
        <v>0</v>
      </c>
    </row>
    <row r="80" spans="1:8" s="78" customFormat="1" ht="12.75">
      <c r="A80" s="85">
        <v>30</v>
      </c>
      <c r="B80" s="89">
        <v>84</v>
      </c>
      <c r="C80" s="87" t="s">
        <v>206</v>
      </c>
      <c r="D80" s="88"/>
      <c r="E80" s="89" t="s">
        <v>118</v>
      </c>
      <c r="F80" s="90">
        <f t="shared" si="5"/>
        <v>0</v>
      </c>
      <c r="G80" s="137"/>
      <c r="H80" s="84">
        <f t="shared" si="6"/>
        <v>0</v>
      </c>
    </row>
    <row r="81" spans="1:8" s="78" customFormat="1" ht="12.75">
      <c r="A81" s="85">
        <v>30</v>
      </c>
      <c r="B81" s="89">
        <v>44</v>
      </c>
      <c r="C81" s="87" t="s">
        <v>207</v>
      </c>
      <c r="D81" s="88"/>
      <c r="E81" s="89" t="s">
        <v>118</v>
      </c>
      <c r="F81" s="90">
        <f t="shared" si="5"/>
        <v>0</v>
      </c>
      <c r="G81" s="137"/>
      <c r="H81" s="84">
        <f t="shared" si="6"/>
        <v>0</v>
      </c>
    </row>
    <row r="82" spans="1:8" s="78" customFormat="1" ht="12.75">
      <c r="A82" s="85">
        <v>2</v>
      </c>
      <c r="B82" s="89">
        <v>84</v>
      </c>
      <c r="C82" s="87" t="s">
        <v>178</v>
      </c>
      <c r="D82" s="88"/>
      <c r="E82" s="89" t="s">
        <v>118</v>
      </c>
      <c r="F82" s="90">
        <f t="shared" si="5"/>
        <v>0</v>
      </c>
      <c r="G82" s="137"/>
      <c r="H82" s="84">
        <f t="shared" si="6"/>
        <v>0</v>
      </c>
    </row>
    <row r="83" spans="1:8" s="78" customFormat="1" ht="12.75">
      <c r="A83" s="85">
        <v>2</v>
      </c>
      <c r="B83" s="89">
        <v>44</v>
      </c>
      <c r="C83" s="87" t="s">
        <v>179</v>
      </c>
      <c r="D83" s="88"/>
      <c r="E83" s="89" t="s">
        <v>118</v>
      </c>
      <c r="F83" s="90">
        <f t="shared" si="5"/>
        <v>0</v>
      </c>
      <c r="G83" s="137"/>
      <c r="H83" s="84">
        <f t="shared" si="6"/>
        <v>0</v>
      </c>
    </row>
    <row r="84" spans="1:8" s="78" customFormat="1" ht="12.75">
      <c r="A84" s="85">
        <v>1</v>
      </c>
      <c r="B84" s="89">
        <v>84</v>
      </c>
      <c r="C84" s="87" t="s">
        <v>180</v>
      </c>
      <c r="D84" s="88"/>
      <c r="E84" s="89" t="s">
        <v>118</v>
      </c>
      <c r="F84" s="90">
        <f t="shared" si="5"/>
        <v>0</v>
      </c>
      <c r="G84" s="137"/>
      <c r="H84" s="84">
        <f t="shared" si="6"/>
        <v>0</v>
      </c>
    </row>
    <row r="85" spans="1:8" s="78" customFormat="1" ht="12.75">
      <c r="A85" s="85">
        <v>1</v>
      </c>
      <c r="B85" s="89">
        <v>44</v>
      </c>
      <c r="C85" s="87" t="s">
        <v>181</v>
      </c>
      <c r="D85" s="88"/>
      <c r="E85" s="89" t="s">
        <v>118</v>
      </c>
      <c r="F85" s="90">
        <f t="shared" si="5"/>
        <v>0</v>
      </c>
      <c r="G85" s="137"/>
      <c r="H85" s="84">
        <f t="shared" si="6"/>
        <v>0</v>
      </c>
    </row>
    <row r="86" spans="1:8" s="98" customFormat="1" ht="12.75">
      <c r="A86" s="85">
        <v>12</v>
      </c>
      <c r="B86" s="89">
        <v>84</v>
      </c>
      <c r="C86" s="87" t="s">
        <v>183</v>
      </c>
      <c r="D86" s="88"/>
      <c r="E86" s="89" t="s">
        <v>118</v>
      </c>
      <c r="F86" s="90">
        <f t="shared" si="5"/>
        <v>0</v>
      </c>
      <c r="G86" s="137"/>
      <c r="H86" s="84">
        <f t="shared" si="6"/>
        <v>0</v>
      </c>
    </row>
    <row r="87" spans="1:8" s="78" customFormat="1" ht="12.75">
      <c r="A87" s="85">
        <v>12</v>
      </c>
      <c r="B87" s="89">
        <v>44</v>
      </c>
      <c r="C87" s="87" t="s">
        <v>184</v>
      </c>
      <c r="D87" s="88"/>
      <c r="E87" s="89" t="s">
        <v>118</v>
      </c>
      <c r="F87" s="90">
        <f t="shared" si="5"/>
        <v>0</v>
      </c>
      <c r="G87" s="137"/>
      <c r="H87" s="84">
        <f t="shared" si="6"/>
        <v>0</v>
      </c>
    </row>
    <row r="88" spans="1:8" s="78" customFormat="1" ht="12.75">
      <c r="A88" s="85">
        <v>12</v>
      </c>
      <c r="B88" s="89">
        <v>10</v>
      </c>
      <c r="C88" s="87" t="s">
        <v>185</v>
      </c>
      <c r="D88" s="88"/>
      <c r="E88" s="89" t="s">
        <v>118</v>
      </c>
      <c r="F88" s="90">
        <f t="shared" si="5"/>
        <v>0</v>
      </c>
      <c r="G88" s="137"/>
      <c r="H88" s="84">
        <f t="shared" si="6"/>
        <v>0</v>
      </c>
    </row>
    <row r="89" spans="1:8" s="78" customFormat="1" ht="12.75">
      <c r="A89" s="85">
        <v>12</v>
      </c>
      <c r="B89" s="89">
        <v>84</v>
      </c>
      <c r="C89" s="87" t="s">
        <v>186</v>
      </c>
      <c r="D89" s="101"/>
      <c r="E89" s="89" t="s">
        <v>118</v>
      </c>
      <c r="F89" s="90">
        <f t="shared" si="5"/>
        <v>0</v>
      </c>
      <c r="G89" s="137"/>
      <c r="H89" s="84">
        <f t="shared" si="6"/>
        <v>0</v>
      </c>
    </row>
    <row r="90" spans="1:8" s="78" customFormat="1" ht="12.75">
      <c r="A90" s="85">
        <v>12</v>
      </c>
      <c r="B90" s="89">
        <v>44</v>
      </c>
      <c r="C90" s="87" t="s">
        <v>187</v>
      </c>
      <c r="D90" s="101"/>
      <c r="E90" s="89" t="s">
        <v>118</v>
      </c>
      <c r="F90" s="90">
        <f t="shared" si="5"/>
        <v>0</v>
      </c>
      <c r="G90" s="137"/>
      <c r="H90" s="84">
        <f t="shared" si="6"/>
        <v>0</v>
      </c>
    </row>
    <row r="91" spans="1:8" s="98" customFormat="1" ht="13.5" thickBot="1">
      <c r="A91" s="92"/>
      <c r="B91" s="93"/>
      <c r="C91" s="94" t="s">
        <v>1275</v>
      </c>
      <c r="D91" s="108"/>
      <c r="E91" s="108"/>
      <c r="F91" s="109">
        <f>SUM(F72:F90)</f>
        <v>0</v>
      </c>
      <c r="G91" s="138"/>
      <c r="H91" s="84"/>
    </row>
    <row r="92" spans="1:7" s="84" customFormat="1" ht="13.5" thickBot="1">
      <c r="A92" s="464" t="s">
        <v>192</v>
      </c>
      <c r="B92" s="465"/>
      <c r="C92" s="465"/>
      <c r="D92" s="465"/>
      <c r="E92" s="465"/>
      <c r="F92" s="465"/>
      <c r="G92" s="466"/>
    </row>
    <row r="93" spans="1:7" s="84" customFormat="1" ht="12.75">
      <c r="A93" s="118" t="s">
        <v>24</v>
      </c>
      <c r="B93" s="81" t="s">
        <v>25</v>
      </c>
      <c r="C93" s="82" t="s">
        <v>26</v>
      </c>
      <c r="D93" s="82" t="s">
        <v>27</v>
      </c>
      <c r="E93" s="82" t="s">
        <v>28</v>
      </c>
      <c r="F93" s="82" t="s">
        <v>29</v>
      </c>
      <c r="G93" s="136" t="s">
        <v>30</v>
      </c>
    </row>
    <row r="94" spans="1:8" s="98" customFormat="1" ht="12.75">
      <c r="A94" s="85">
        <v>158</v>
      </c>
      <c r="B94" s="89"/>
      <c r="C94" s="87" t="s">
        <v>193</v>
      </c>
      <c r="D94" s="88"/>
      <c r="E94" s="89" t="s">
        <v>32</v>
      </c>
      <c r="F94" s="90">
        <f>SUM(D94*A94)</f>
        <v>0</v>
      </c>
      <c r="G94" s="137"/>
      <c r="H94" s="84">
        <f t="shared" si="6"/>
        <v>0</v>
      </c>
    </row>
    <row r="95" spans="1:8" s="84" customFormat="1" ht="12.75">
      <c r="A95" s="85">
        <v>1</v>
      </c>
      <c r="B95" s="89"/>
      <c r="C95" s="87" t="s">
        <v>197</v>
      </c>
      <c r="D95" s="88"/>
      <c r="E95" s="89" t="s">
        <v>32</v>
      </c>
      <c r="F95" s="90">
        <f>SUM(D95*A95)</f>
        <v>0</v>
      </c>
      <c r="G95" s="137"/>
      <c r="H95" s="84">
        <f t="shared" si="6"/>
        <v>0</v>
      </c>
    </row>
    <row r="96" spans="1:8" s="84" customFormat="1" ht="12.75">
      <c r="A96" s="85">
        <v>1</v>
      </c>
      <c r="B96" s="89"/>
      <c r="C96" s="87" t="s">
        <v>199</v>
      </c>
      <c r="D96" s="88"/>
      <c r="E96" s="89" t="s">
        <v>111</v>
      </c>
      <c r="F96" s="90">
        <f>SUM(D96*A96)</f>
        <v>0</v>
      </c>
      <c r="G96" s="137"/>
      <c r="H96" s="84">
        <f t="shared" si="6"/>
        <v>0</v>
      </c>
    </row>
    <row r="97" spans="1:8" s="78" customFormat="1" ht="12.75">
      <c r="A97" s="85">
        <v>158</v>
      </c>
      <c r="B97" s="89"/>
      <c r="C97" s="87" t="s">
        <v>200</v>
      </c>
      <c r="D97" s="88"/>
      <c r="E97" s="89" t="s">
        <v>111</v>
      </c>
      <c r="F97" s="90">
        <f>SUM(D97*A97)</f>
        <v>0</v>
      </c>
      <c r="G97" s="137"/>
      <c r="H97" s="84">
        <f t="shared" si="6"/>
        <v>0</v>
      </c>
    </row>
    <row r="98" spans="1:7" s="84" customFormat="1" ht="13.5" thickBot="1">
      <c r="A98" s="92"/>
      <c r="B98" s="93"/>
      <c r="C98" s="94" t="s">
        <v>1283</v>
      </c>
      <c r="D98" s="103"/>
      <c r="E98" s="93"/>
      <c r="F98" s="96">
        <f>SUM(F94:F97)</f>
        <v>0</v>
      </c>
      <c r="G98" s="139"/>
    </row>
    <row r="99" spans="1:7" s="98" customFormat="1" ht="13.5" thickBot="1">
      <c r="A99" s="464" t="s">
        <v>1523</v>
      </c>
      <c r="B99" s="465"/>
      <c r="C99" s="465"/>
      <c r="D99" s="465"/>
      <c r="E99" s="465"/>
      <c r="F99" s="465"/>
      <c r="G99" s="466"/>
    </row>
    <row r="100" spans="1:7" s="78" customFormat="1" ht="12.75">
      <c r="A100" s="122"/>
      <c r="B100" s="123"/>
      <c r="C100" s="124" t="str">
        <f>C21</f>
        <v>Generator Total</v>
      </c>
      <c r="D100" s="125"/>
      <c r="E100" s="125"/>
      <c r="F100" s="126">
        <f>SUM(F21)</f>
        <v>0</v>
      </c>
      <c r="G100" s="140"/>
    </row>
    <row r="101" spans="1:7" s="78" customFormat="1" ht="12.75">
      <c r="A101" s="128"/>
      <c r="B101" s="129"/>
      <c r="C101" s="130" t="str">
        <f>C31</f>
        <v>Power Ancillary Total</v>
      </c>
      <c r="D101" s="131"/>
      <c r="E101" s="129"/>
      <c r="F101" s="90">
        <f>SUM(F31)</f>
        <v>0</v>
      </c>
      <c r="G101" s="141"/>
    </row>
    <row r="102" spans="1:7" s="78" customFormat="1" ht="12.75">
      <c r="A102" s="128"/>
      <c r="B102" s="129"/>
      <c r="C102" s="130" t="str">
        <f>C39</f>
        <v>Pumps, Hose &amp; Fittings Total</v>
      </c>
      <c r="D102" s="131"/>
      <c r="E102" s="129"/>
      <c r="F102" s="90">
        <f>SUM(F39)</f>
        <v>0</v>
      </c>
      <c r="G102" s="141"/>
    </row>
    <row r="103" spans="1:7" s="78" customFormat="1" ht="12.75">
      <c r="A103" s="128"/>
      <c r="B103" s="129"/>
      <c r="C103" s="130" t="str">
        <f>C50</f>
        <v>Heavy Equipment Total</v>
      </c>
      <c r="D103" s="131"/>
      <c r="E103" s="129"/>
      <c r="F103" s="90">
        <f>SUM(F50)</f>
        <v>0</v>
      </c>
      <c r="G103" s="141"/>
    </row>
    <row r="104" spans="1:7" s="78" customFormat="1" ht="12.75">
      <c r="A104" s="128"/>
      <c r="B104" s="129"/>
      <c r="C104" s="130" t="str">
        <f>C55</f>
        <v>Chillers, Warmers &amp; Air Handling Equip Total</v>
      </c>
      <c r="D104" s="131"/>
      <c r="E104" s="129"/>
      <c r="F104" s="90">
        <f>SUM(F55)</f>
        <v>0</v>
      </c>
      <c r="G104" s="141"/>
    </row>
    <row r="105" spans="1:7" s="78" customFormat="1" ht="12.75">
      <c r="A105" s="128"/>
      <c r="B105" s="129"/>
      <c r="C105" s="130" t="str">
        <f>C69</f>
        <v>Communications Total</v>
      </c>
      <c r="D105" s="133"/>
      <c r="E105" s="133"/>
      <c r="F105" s="90">
        <f>SUM(F69)</f>
        <v>0</v>
      </c>
      <c r="G105" s="132"/>
    </row>
    <row r="106" spans="1:7" s="78" customFormat="1" ht="12.75">
      <c r="A106" s="128"/>
      <c r="B106" s="129"/>
      <c r="C106" s="130" t="str">
        <f>C91</f>
        <v>Personnel Total</v>
      </c>
      <c r="D106" s="133"/>
      <c r="E106" s="133"/>
      <c r="F106" s="90">
        <f>SUM(F91)</f>
        <v>0</v>
      </c>
      <c r="G106" s="141"/>
    </row>
    <row r="107" spans="1:7" s="78" customFormat="1" ht="12.75">
      <c r="A107" s="128"/>
      <c r="B107" s="129"/>
      <c r="C107" s="130" t="str">
        <f>C98</f>
        <v>Ttransportation &amp; Other Total</v>
      </c>
      <c r="D107" s="133"/>
      <c r="E107" s="133"/>
      <c r="F107" s="90">
        <f>SUM(F98)</f>
        <v>0</v>
      </c>
      <c r="G107" s="141"/>
    </row>
    <row r="108" spans="1:7" s="84" customFormat="1" ht="13.5" thickBot="1">
      <c r="A108" s="92"/>
      <c r="B108" s="93"/>
      <c r="C108" s="94" t="s">
        <v>201</v>
      </c>
      <c r="D108" s="103"/>
      <c r="E108" s="108"/>
      <c r="F108" s="142">
        <f>SUM(F100:F107)</f>
        <v>0</v>
      </c>
      <c r="G108" s="138"/>
    </row>
    <row r="109" ht="12.75">
      <c r="H109" s="144">
        <f>SUM(H1:H108)</f>
        <v>0</v>
      </c>
    </row>
  </sheetData>
  <sheetProtection password="A0E6" sheet="1" selectLockedCells="1"/>
  <mergeCells count="23">
    <mergeCell ref="A9:G9"/>
    <mergeCell ref="A70:G70"/>
    <mergeCell ref="A51:G51"/>
    <mergeCell ref="A56:G56"/>
    <mergeCell ref="A22:G22"/>
    <mergeCell ref="A32:G32"/>
    <mergeCell ref="A1:G1"/>
    <mergeCell ref="D2:E2"/>
    <mergeCell ref="F2:G2"/>
    <mergeCell ref="D3:E3"/>
    <mergeCell ref="F3:G3"/>
    <mergeCell ref="D4:E4"/>
    <mergeCell ref="F4:G4"/>
    <mergeCell ref="A5:G5"/>
    <mergeCell ref="A6:G6"/>
    <mergeCell ref="A2:C4"/>
    <mergeCell ref="A99:G99"/>
    <mergeCell ref="A92:G92"/>
    <mergeCell ref="A40:G40"/>
    <mergeCell ref="B12:B17"/>
    <mergeCell ref="A10:G10"/>
    <mergeCell ref="A7:G7"/>
    <mergeCell ref="A8:G8"/>
  </mergeCells>
  <printOptions/>
  <pageMargins left="0.25" right="0.25" top="0.75" bottom="0.75" header="0.3" footer="0.3"/>
  <pageSetup fitToHeight="0" fitToWidth="1" horizontalDpi="600" verticalDpi="600" orientation="landscape" paperSize="5" r:id="rId1"/>
  <headerFooter alignWithMargins="0">
    <oddHeader>&amp;LTYPE III RESPONSE PACKAGE&amp;C&amp;P OF &amp;N&amp;RSTATE OF FLORIDA STANDBY SERVICES CONTRACT</oddHeader>
  </headerFooter>
  <rowBreaks count="2" manualBreakCount="2">
    <brk id="39" max="255" man="1"/>
    <brk id="69" max="255" man="1"/>
  </rowBreaks>
</worksheet>
</file>

<file path=xl/worksheets/sheet6.xml><?xml version="1.0" encoding="utf-8"?>
<worksheet xmlns="http://schemas.openxmlformats.org/spreadsheetml/2006/main" xmlns:r="http://schemas.openxmlformats.org/officeDocument/2006/relationships">
  <sheetPr codeName="Sheet10">
    <tabColor rgb="FF00B0F0"/>
    <pageSetUpPr fitToPage="1"/>
  </sheetPr>
  <dimension ref="A1:H19"/>
  <sheetViews>
    <sheetView showGridLines="0" view="pageLayout" zoomScaleSheetLayoutView="110" workbookViewId="0" topLeftCell="A1">
      <selection activeCell="D9" sqref="D9"/>
    </sheetView>
  </sheetViews>
  <sheetFormatPr defaultColWidth="9.140625" defaultRowHeight="12.75"/>
  <cols>
    <col min="1" max="1" width="8.57421875" style="164" bestFit="1" customWidth="1"/>
    <col min="2" max="2" width="12.421875" style="165" bestFit="1" customWidth="1"/>
    <col min="3" max="3" width="62.57421875" style="164" customWidth="1"/>
    <col min="4" max="4" width="14.7109375" style="164" customWidth="1"/>
    <col min="5" max="5" width="4.57421875" style="164" bestFit="1" customWidth="1"/>
    <col min="6" max="6" width="14.7109375" style="164" customWidth="1"/>
    <col min="7" max="7" width="50.7109375" style="164" customWidth="1"/>
    <col min="8" max="8" width="0" style="166" hidden="1" customWidth="1"/>
    <col min="9" max="16384" width="9.140625" style="166" customWidth="1"/>
  </cols>
  <sheetData>
    <row r="1" spans="1:7" s="78" customFormat="1" ht="16.5" thickBot="1">
      <c r="A1" s="468" t="str">
        <f>INSTRUCTIONS!C2&amp;" - "&amp;INSTRUCTIONS!H3</f>
        <v>ATTACHMENT B PRICE PROPOSAL - Initial Contract Period (Years 4-6)</v>
      </c>
      <c r="B1" s="469"/>
      <c r="C1" s="469"/>
      <c r="D1" s="469"/>
      <c r="E1" s="469"/>
      <c r="F1" s="469"/>
      <c r="G1" s="470"/>
    </row>
    <row r="2" spans="1:7" s="78" customFormat="1" ht="15">
      <c r="A2" s="486" t="s">
        <v>1537</v>
      </c>
      <c r="B2" s="486"/>
      <c r="C2" s="487"/>
      <c r="D2" s="471" t="str">
        <f>INSTRUCTIONS!C3</f>
        <v>CONTRACTOR NAME:</v>
      </c>
      <c r="E2" s="472"/>
      <c r="F2" s="472"/>
      <c r="G2" s="79" t="str">
        <f>IF(ISBLANK(INSTRUCTIONS!F3),"Please update the INSTRUCTIONS tab.",INSTRUCTIONS!F3)</f>
        <v>Please update the INSTRUCTIONS tab.</v>
      </c>
    </row>
    <row r="3" spans="1:7" s="78" customFormat="1" ht="15">
      <c r="A3" s="488"/>
      <c r="B3" s="488"/>
      <c r="C3" s="489"/>
      <c r="D3" s="476" t="str">
        <f>INSTRUCTIONS!C4</f>
        <v>PRINCIPAL POC: </v>
      </c>
      <c r="E3" s="477"/>
      <c r="F3" s="477"/>
      <c r="G3" s="263" t="str">
        <f>IF(ISBLANK(INSTRUCTIONS!F4),"Please update the INSTRUCTIONS tab.",INSTRUCTIONS!F4)</f>
        <v>Please update the INSTRUCTIONS tab.</v>
      </c>
    </row>
    <row r="4" spans="1:7" s="78" customFormat="1" ht="15.75" thickBot="1">
      <c r="A4" s="490"/>
      <c r="B4" s="490"/>
      <c r="C4" s="491"/>
      <c r="D4" s="478" t="str">
        <f>INSTRUCTIONS!C6</f>
        <v>REVISION DATE:</v>
      </c>
      <c r="E4" s="479"/>
      <c r="F4" s="479"/>
      <c r="G4" s="264" t="str">
        <f>IF(ISBLANK(INSTRUCTIONS!F6),"Please update the INSTRUCTIONS tab.",INSTRUCTIONS!F6)</f>
        <v>Please update the INSTRUCTIONS tab.</v>
      </c>
    </row>
    <row r="5" spans="1:7" s="78" customFormat="1" ht="12.75">
      <c r="A5" s="504" t="s">
        <v>1539</v>
      </c>
      <c r="B5" s="505"/>
      <c r="C5" s="505"/>
      <c r="D5" s="505"/>
      <c r="E5" s="505"/>
      <c r="F5" s="505"/>
      <c r="G5" s="506"/>
    </row>
    <row r="6" spans="1:7" s="78" customFormat="1" ht="12.75">
      <c r="A6" s="510" t="s">
        <v>1521</v>
      </c>
      <c r="B6" s="511"/>
      <c r="C6" s="511"/>
      <c r="D6" s="511"/>
      <c r="E6" s="511"/>
      <c r="F6" s="511"/>
      <c r="G6" s="512"/>
    </row>
    <row r="7" spans="1:7" s="78" customFormat="1" ht="13.5" thickBot="1">
      <c r="A7" s="513" t="s">
        <v>198</v>
      </c>
      <c r="B7" s="514"/>
      <c r="C7" s="514"/>
      <c r="D7" s="514"/>
      <c r="E7" s="514"/>
      <c r="F7" s="514"/>
      <c r="G7" s="515"/>
    </row>
    <row r="8" spans="1:7" s="55" customFormat="1" ht="13.5" thickBot="1">
      <c r="A8" s="145" t="s">
        <v>209</v>
      </c>
      <c r="B8" s="146" t="s">
        <v>25</v>
      </c>
      <c r="C8" s="146" t="s">
        <v>26</v>
      </c>
      <c r="D8" s="146" t="s">
        <v>27</v>
      </c>
      <c r="E8" s="146" t="s">
        <v>28</v>
      </c>
      <c r="F8" s="146" t="s">
        <v>210</v>
      </c>
      <c r="G8" s="147" t="s">
        <v>30</v>
      </c>
    </row>
    <row r="9" spans="1:8" s="55" customFormat="1" ht="12.75">
      <c r="A9" s="148">
        <v>1</v>
      </c>
      <c r="B9" s="149" t="s">
        <v>211</v>
      </c>
      <c r="C9" s="150" t="s">
        <v>1536</v>
      </c>
      <c r="D9" s="151"/>
      <c r="E9" s="152" t="s">
        <v>32</v>
      </c>
      <c r="F9" s="152">
        <f>A9*D9</f>
        <v>0</v>
      </c>
      <c r="G9" s="516"/>
      <c r="H9" s="84">
        <f>IF(ISBLANK(D9),0,IF(F9=0,0,1))</f>
        <v>0</v>
      </c>
    </row>
    <row r="10" spans="1:7" s="55" customFormat="1" ht="102.75" thickBot="1">
      <c r="A10" s="153"/>
      <c r="B10" s="154"/>
      <c r="C10" s="155" t="s">
        <v>1527</v>
      </c>
      <c r="D10" s="156"/>
      <c r="E10" s="157"/>
      <c r="F10" s="157"/>
      <c r="G10" s="517"/>
    </row>
    <row r="11" spans="1:8" s="55" customFormat="1" ht="12.75">
      <c r="A11" s="148">
        <v>1</v>
      </c>
      <c r="B11" s="149" t="s">
        <v>212</v>
      </c>
      <c r="C11" s="150" t="s">
        <v>1535</v>
      </c>
      <c r="D11" s="151"/>
      <c r="E11" s="152" t="s">
        <v>32</v>
      </c>
      <c r="F11" s="152">
        <f>A11*D11</f>
        <v>0</v>
      </c>
      <c r="G11" s="516"/>
      <c r="H11" s="84">
        <f>IF(ISBLANK(D11),0,IF(F11=0,0,1))</f>
        <v>0</v>
      </c>
    </row>
    <row r="12" spans="1:7" s="55" customFormat="1" ht="102.75" thickBot="1">
      <c r="A12" s="153"/>
      <c r="B12" s="154"/>
      <c r="C12" s="155" t="s">
        <v>1528</v>
      </c>
      <c r="D12" s="156"/>
      <c r="E12" s="157"/>
      <c r="F12" s="157"/>
      <c r="G12" s="517"/>
    </row>
    <row r="13" spans="1:8" s="55" customFormat="1" ht="12.75">
      <c r="A13" s="148">
        <v>1</v>
      </c>
      <c r="B13" s="149" t="s">
        <v>213</v>
      </c>
      <c r="C13" s="150" t="s">
        <v>1534</v>
      </c>
      <c r="D13" s="151"/>
      <c r="E13" s="152" t="s">
        <v>32</v>
      </c>
      <c r="F13" s="152">
        <f>A13*D13</f>
        <v>0</v>
      </c>
      <c r="G13" s="516"/>
      <c r="H13" s="84">
        <f>IF(ISBLANK(D13),0,IF(F13=0,0,1))</f>
        <v>0</v>
      </c>
    </row>
    <row r="14" spans="1:7" s="55" customFormat="1" ht="102.75" thickBot="1">
      <c r="A14" s="153"/>
      <c r="B14" s="154"/>
      <c r="C14" s="155" t="s">
        <v>1529</v>
      </c>
      <c r="D14" s="156"/>
      <c r="E14" s="157"/>
      <c r="F14" s="157"/>
      <c r="G14" s="517"/>
    </row>
    <row r="15" spans="1:8" s="55" customFormat="1" ht="12.75">
      <c r="A15" s="148">
        <v>1</v>
      </c>
      <c r="B15" s="149" t="s">
        <v>214</v>
      </c>
      <c r="C15" s="150" t="s">
        <v>1533</v>
      </c>
      <c r="D15" s="151"/>
      <c r="E15" s="152" t="s">
        <v>32</v>
      </c>
      <c r="F15" s="152">
        <f>A15*D15</f>
        <v>0</v>
      </c>
      <c r="G15" s="516"/>
      <c r="H15" s="84">
        <f>IF(ISBLANK(D15),0,IF(F15=0,0,1))</f>
        <v>0</v>
      </c>
    </row>
    <row r="16" spans="1:7" s="55" customFormat="1" ht="102.75" thickBot="1">
      <c r="A16" s="153"/>
      <c r="B16" s="154"/>
      <c r="C16" s="155" t="s">
        <v>1530</v>
      </c>
      <c r="D16" s="156"/>
      <c r="E16" s="157"/>
      <c r="F16" s="157"/>
      <c r="G16" s="517"/>
    </row>
    <row r="17" spans="1:8" s="55" customFormat="1" ht="12.75">
      <c r="A17" s="148">
        <v>1</v>
      </c>
      <c r="B17" s="149" t="s">
        <v>215</v>
      </c>
      <c r="C17" s="150" t="s">
        <v>1532</v>
      </c>
      <c r="D17" s="151"/>
      <c r="E17" s="152" t="s">
        <v>32</v>
      </c>
      <c r="F17" s="152">
        <f>A17*D17</f>
        <v>0</v>
      </c>
      <c r="G17" s="516"/>
      <c r="H17" s="84">
        <f>IF(ISBLANK(D17),0,IF(F17=0,0,1))</f>
        <v>0</v>
      </c>
    </row>
    <row r="18" spans="1:7" s="55" customFormat="1" ht="102.75" thickBot="1">
      <c r="A18" s="153"/>
      <c r="B18" s="163"/>
      <c r="C18" s="155" t="s">
        <v>1531</v>
      </c>
      <c r="D18" s="156"/>
      <c r="E18" s="157"/>
      <c r="F18" s="157"/>
      <c r="G18" s="517"/>
    </row>
    <row r="19" spans="6:8" ht="12.75" hidden="1">
      <c r="F19" s="363">
        <f>SUM(F9:F18)</f>
        <v>0</v>
      </c>
      <c r="H19" s="166">
        <f>SUM(H1:H18)</f>
        <v>0</v>
      </c>
    </row>
  </sheetData>
  <sheetProtection password="A0E6" sheet="1" selectLockedCells="1"/>
  <mergeCells count="13">
    <mergeCell ref="G11:G12"/>
    <mergeCell ref="G13:G14"/>
    <mergeCell ref="G15:G16"/>
    <mergeCell ref="A1:G1"/>
    <mergeCell ref="D3:F3"/>
    <mergeCell ref="D2:F2"/>
    <mergeCell ref="A2:C4"/>
    <mergeCell ref="G17:G18"/>
    <mergeCell ref="D4:F4"/>
    <mergeCell ref="A7:G7"/>
    <mergeCell ref="A5:G5"/>
    <mergeCell ref="A6:G6"/>
    <mergeCell ref="G9:G10"/>
  </mergeCells>
  <printOptions/>
  <pageMargins left="0.25" right="0.25" top="0.75" bottom="0.75" header="0.3" footer="0.3"/>
  <pageSetup fitToHeight="1" fitToWidth="1" horizontalDpi="600" verticalDpi="600" orientation="landscape" paperSize="5" scale="74" r:id="rId1"/>
  <headerFooter alignWithMargins="0">
    <oddHeader>&amp;LRESPONDER BASE CAMPS&amp;C&amp;P OF &amp;N&amp;RSTATE OF FLORIDA STANDBY SERVICES CONTRACT</oddHeader>
  </headerFooter>
  <rowBreaks count="1" manualBreakCount="1">
    <brk id="12" max="255" man="1"/>
  </rowBreaks>
</worksheet>
</file>

<file path=xl/worksheets/sheet7.xml><?xml version="1.0" encoding="utf-8"?>
<worksheet xmlns="http://schemas.openxmlformats.org/spreadsheetml/2006/main" xmlns:r="http://schemas.openxmlformats.org/officeDocument/2006/relationships">
  <sheetPr codeName="Sheet21">
    <tabColor rgb="FF00B0F0"/>
    <pageSetUpPr fitToPage="1"/>
  </sheetPr>
  <dimension ref="A1:H15"/>
  <sheetViews>
    <sheetView showGridLines="0" view="pageLayout" zoomScaleSheetLayoutView="110" workbookViewId="0" topLeftCell="A1">
      <selection activeCell="D9" sqref="D9"/>
    </sheetView>
  </sheetViews>
  <sheetFormatPr defaultColWidth="9.140625" defaultRowHeight="12.75"/>
  <cols>
    <col min="1" max="1" width="8.57421875" style="164" bestFit="1" customWidth="1"/>
    <col min="2" max="2" width="12.421875" style="165" bestFit="1" customWidth="1"/>
    <col min="3" max="3" width="66.140625" style="164" customWidth="1"/>
    <col min="4" max="4" width="14.7109375" style="164" customWidth="1"/>
    <col min="5" max="5" width="4.57421875" style="164" bestFit="1" customWidth="1"/>
    <col min="6" max="6" width="14.7109375" style="164" customWidth="1"/>
    <col min="7" max="7" width="50.7109375" style="164" customWidth="1"/>
    <col min="8" max="8" width="0" style="166" hidden="1" customWidth="1"/>
    <col min="9" max="16384" width="9.140625" style="166" customWidth="1"/>
  </cols>
  <sheetData>
    <row r="1" spans="1:7" s="78" customFormat="1" ht="16.5" thickBot="1">
      <c r="A1" s="468" t="str">
        <f>INSTRUCTIONS!C2&amp;" - "&amp;INSTRUCTIONS!H3</f>
        <v>ATTACHMENT B PRICE PROPOSAL - Initial Contract Period (Years 4-6)</v>
      </c>
      <c r="B1" s="469"/>
      <c r="C1" s="469"/>
      <c r="D1" s="469"/>
      <c r="E1" s="469"/>
      <c r="F1" s="469"/>
      <c r="G1" s="470"/>
    </row>
    <row r="2" spans="1:7" s="78" customFormat="1" ht="15">
      <c r="A2" s="486" t="s">
        <v>1538</v>
      </c>
      <c r="B2" s="486"/>
      <c r="C2" s="487"/>
      <c r="D2" s="471" t="str">
        <f>INSTRUCTIONS!C3</f>
        <v>CONTRACTOR NAME:</v>
      </c>
      <c r="E2" s="472"/>
      <c r="F2" s="472"/>
      <c r="G2" s="79" t="str">
        <f>IF(ISBLANK(INSTRUCTIONS!F3),"Please update the INSTRUCTIONS tab.",INSTRUCTIONS!F3)</f>
        <v>Please update the INSTRUCTIONS tab.</v>
      </c>
    </row>
    <row r="3" spans="1:7" s="78" customFormat="1" ht="15">
      <c r="A3" s="488"/>
      <c r="B3" s="488"/>
      <c r="C3" s="489"/>
      <c r="D3" s="476" t="str">
        <f>INSTRUCTIONS!C4</f>
        <v>PRINCIPAL POC: </v>
      </c>
      <c r="E3" s="477"/>
      <c r="F3" s="477"/>
      <c r="G3" s="263" t="str">
        <f>IF(ISBLANK(INSTRUCTIONS!F4),"Please update the INSTRUCTIONS tab.",INSTRUCTIONS!F4)</f>
        <v>Please update the INSTRUCTIONS tab.</v>
      </c>
    </row>
    <row r="4" spans="1:7" s="78" customFormat="1" ht="15.75" thickBot="1">
      <c r="A4" s="490"/>
      <c r="B4" s="490"/>
      <c r="C4" s="491"/>
      <c r="D4" s="478" t="str">
        <f>INSTRUCTIONS!C6</f>
        <v>REVISION DATE:</v>
      </c>
      <c r="E4" s="479"/>
      <c r="F4" s="479"/>
      <c r="G4" s="264" t="str">
        <f>IF(ISBLANK(INSTRUCTIONS!F6),"Please update the INSTRUCTIONS tab.",INSTRUCTIONS!F6)</f>
        <v>Please update the INSTRUCTIONS tab.</v>
      </c>
    </row>
    <row r="5" spans="1:7" s="78" customFormat="1" ht="12.75">
      <c r="A5" s="504" t="s">
        <v>1539</v>
      </c>
      <c r="B5" s="505"/>
      <c r="C5" s="505"/>
      <c r="D5" s="505"/>
      <c r="E5" s="505"/>
      <c r="F5" s="505"/>
      <c r="G5" s="506"/>
    </row>
    <row r="6" spans="1:7" s="78" customFormat="1" ht="12.75">
      <c r="A6" s="510" t="s">
        <v>1521</v>
      </c>
      <c r="B6" s="511"/>
      <c r="C6" s="511"/>
      <c r="D6" s="511"/>
      <c r="E6" s="511"/>
      <c r="F6" s="511"/>
      <c r="G6" s="512"/>
    </row>
    <row r="7" spans="1:7" s="78" customFormat="1" ht="13.5" thickBot="1">
      <c r="A7" s="518" t="s">
        <v>198</v>
      </c>
      <c r="B7" s="519"/>
      <c r="C7" s="519"/>
      <c r="D7" s="519"/>
      <c r="E7" s="519"/>
      <c r="F7" s="519"/>
      <c r="G7" s="520"/>
    </row>
    <row r="8" spans="1:7" s="55" customFormat="1" ht="13.5" thickBot="1">
      <c r="A8" s="145" t="s">
        <v>209</v>
      </c>
      <c r="B8" s="146" t="s">
        <v>25</v>
      </c>
      <c r="C8" s="146" t="s">
        <v>26</v>
      </c>
      <c r="D8" s="146" t="s">
        <v>27</v>
      </c>
      <c r="E8" s="146" t="s">
        <v>28</v>
      </c>
      <c r="F8" s="146" t="s">
        <v>210</v>
      </c>
      <c r="G8" s="147" t="s">
        <v>30</v>
      </c>
    </row>
    <row r="9" spans="1:8" s="55" customFormat="1" ht="12.75">
      <c r="A9" s="148">
        <v>1</v>
      </c>
      <c r="B9" s="149" t="s">
        <v>213</v>
      </c>
      <c r="C9" s="150" t="s">
        <v>1543</v>
      </c>
      <c r="D9" s="151"/>
      <c r="E9" s="152" t="s">
        <v>32</v>
      </c>
      <c r="F9" s="152">
        <f>A9*D9</f>
        <v>0</v>
      </c>
      <c r="G9" s="516"/>
      <c r="H9" s="84">
        <f>IF(ISBLANK(D9),0,IF(F9=0,0,1))</f>
        <v>0</v>
      </c>
    </row>
    <row r="10" spans="1:7" s="55" customFormat="1" ht="102.75" thickBot="1">
      <c r="A10" s="153"/>
      <c r="B10" s="154"/>
      <c r="C10" s="155" t="s">
        <v>1540</v>
      </c>
      <c r="D10" s="156"/>
      <c r="E10" s="157"/>
      <c r="F10" s="157"/>
      <c r="G10" s="517"/>
    </row>
    <row r="11" spans="1:8" s="55" customFormat="1" ht="12.75">
      <c r="A11" s="148">
        <v>1</v>
      </c>
      <c r="B11" s="149" t="s">
        <v>214</v>
      </c>
      <c r="C11" s="150" t="s">
        <v>1544</v>
      </c>
      <c r="D11" s="151"/>
      <c r="E11" s="152" t="s">
        <v>32</v>
      </c>
      <c r="F11" s="152">
        <f>A11*D11</f>
        <v>0</v>
      </c>
      <c r="G11" s="516"/>
      <c r="H11" s="84">
        <f>IF(ISBLANK(D11),0,IF(F11=0,0,1))</f>
        <v>0</v>
      </c>
    </row>
    <row r="12" spans="1:7" s="55" customFormat="1" ht="102.75" thickBot="1">
      <c r="A12" s="153"/>
      <c r="B12" s="154"/>
      <c r="C12" s="155" t="s">
        <v>1541</v>
      </c>
      <c r="D12" s="156"/>
      <c r="E12" s="157"/>
      <c r="F12" s="157"/>
      <c r="G12" s="517"/>
    </row>
    <row r="13" spans="1:8" s="55" customFormat="1" ht="12.75">
      <c r="A13" s="158">
        <v>1</v>
      </c>
      <c r="B13" s="159" t="s">
        <v>1396</v>
      </c>
      <c r="C13" s="160" t="s">
        <v>1545</v>
      </c>
      <c r="D13" s="161"/>
      <c r="E13" s="162" t="s">
        <v>32</v>
      </c>
      <c r="F13" s="162">
        <f>A13*D13</f>
        <v>0</v>
      </c>
      <c r="G13" s="516"/>
      <c r="H13" s="84">
        <f>IF(ISBLANK(D13),0,IF(F13=0,0,1))</f>
        <v>0</v>
      </c>
    </row>
    <row r="14" spans="1:7" s="55" customFormat="1" ht="102.75" thickBot="1">
      <c r="A14" s="153"/>
      <c r="B14" s="163"/>
      <c r="C14" s="155" t="s">
        <v>1542</v>
      </c>
      <c r="D14" s="156"/>
      <c r="E14" s="157"/>
      <c r="F14" s="167"/>
      <c r="G14" s="517"/>
    </row>
    <row r="15" spans="6:8" ht="12.75" hidden="1">
      <c r="F15" s="363">
        <f>SUM(F9:F14)</f>
        <v>0</v>
      </c>
      <c r="H15" s="166">
        <f>SUM(H1:H14)</f>
        <v>0</v>
      </c>
    </row>
  </sheetData>
  <sheetProtection password="A0E6" sheet="1" selectLockedCells="1"/>
  <mergeCells count="11">
    <mergeCell ref="D4:F4"/>
    <mergeCell ref="A2:C4"/>
    <mergeCell ref="A1:G1"/>
    <mergeCell ref="G9:G10"/>
    <mergeCell ref="G11:G12"/>
    <mergeCell ref="G13:G14"/>
    <mergeCell ref="A5:G5"/>
    <mergeCell ref="A6:G6"/>
    <mergeCell ref="A7:G7"/>
    <mergeCell ref="D2:F2"/>
    <mergeCell ref="D3:F3"/>
  </mergeCells>
  <printOptions/>
  <pageMargins left="0.25" right="0.25" top="0.75" bottom="0.75" header="0.3" footer="0.3"/>
  <pageSetup fitToHeight="1" fitToWidth="1" horizontalDpi="600" verticalDpi="600" orientation="landscape" paperSize="5" r:id="rId1"/>
  <headerFooter alignWithMargins="0">
    <oddHeader>&amp;LEMERGENCY SHELTER COMPLEXES&amp;C&amp;P OF &amp;N&amp;RSTATE OF FLORIDA STANDBY SERVICES CONTRACT</oddHeader>
  </headerFooter>
  <rowBreaks count="1" manualBreakCount="1">
    <brk id="12" max="255" man="1"/>
  </rowBreaks>
</worksheet>
</file>

<file path=xl/worksheets/sheet8.xml><?xml version="1.0" encoding="utf-8"?>
<worksheet xmlns="http://schemas.openxmlformats.org/spreadsheetml/2006/main" xmlns:r="http://schemas.openxmlformats.org/officeDocument/2006/relationships">
  <sheetPr codeName="Sheet11">
    <tabColor theme="7"/>
    <pageSetUpPr fitToPage="1"/>
  </sheetPr>
  <dimension ref="A1:H27"/>
  <sheetViews>
    <sheetView showGridLines="0" view="pageLayout" workbookViewId="0" topLeftCell="A1">
      <selection activeCell="D9" sqref="D9"/>
    </sheetView>
  </sheetViews>
  <sheetFormatPr defaultColWidth="9.140625" defaultRowHeight="12.75"/>
  <cols>
    <col min="1" max="1" width="8.57421875" style="164" bestFit="1" customWidth="1"/>
    <col min="2" max="2" width="12.421875" style="196" bestFit="1" customWidth="1"/>
    <col min="3" max="3" width="70.7109375" style="166" customWidth="1"/>
    <col min="4" max="4" width="14.7109375" style="166" customWidth="1"/>
    <col min="5" max="5" width="4.57421875" style="166" bestFit="1" customWidth="1"/>
    <col min="6" max="6" width="14.7109375" style="166" customWidth="1"/>
    <col min="7" max="7" width="50.7109375" style="166" customWidth="1"/>
    <col min="8" max="8" width="0" style="166" hidden="1" customWidth="1"/>
    <col min="9" max="16384" width="9.140625" style="166" customWidth="1"/>
  </cols>
  <sheetData>
    <row r="1" spans="1:7" s="78" customFormat="1" ht="16.5" thickBot="1">
      <c r="A1" s="468" t="str">
        <f>INSTRUCTIONS!C2&amp;" - "&amp;INSTRUCTIONS!H3</f>
        <v>ATTACHMENT B PRICE PROPOSAL - Initial Contract Period (Years 4-6)</v>
      </c>
      <c r="B1" s="469"/>
      <c r="C1" s="469"/>
      <c r="D1" s="469"/>
      <c r="E1" s="469"/>
      <c r="F1" s="469"/>
      <c r="G1" s="470"/>
    </row>
    <row r="2" spans="1:7" s="78" customFormat="1" ht="15">
      <c r="A2" s="486" t="s">
        <v>1552</v>
      </c>
      <c r="B2" s="486"/>
      <c r="C2" s="487"/>
      <c r="D2" s="471" t="str">
        <f>INSTRUCTIONS!C3</f>
        <v>CONTRACTOR NAME:</v>
      </c>
      <c r="E2" s="472"/>
      <c r="F2" s="472"/>
      <c r="G2" s="79" t="str">
        <f>IF(ISBLANK(INSTRUCTIONS!F3),"Please update the INSTRUCTIONS tab.",INSTRUCTIONS!F3)</f>
        <v>Please update the INSTRUCTIONS tab.</v>
      </c>
    </row>
    <row r="3" spans="1:7" s="78" customFormat="1" ht="15">
      <c r="A3" s="488"/>
      <c r="B3" s="488"/>
      <c r="C3" s="489"/>
      <c r="D3" s="476" t="str">
        <f>INSTRUCTIONS!C4</f>
        <v>PRINCIPAL POC: </v>
      </c>
      <c r="E3" s="477"/>
      <c r="F3" s="477"/>
      <c r="G3" s="263" t="str">
        <f>IF(ISBLANK(INSTRUCTIONS!F4),"Please update the INSTRUCTIONS tab.",INSTRUCTIONS!F4)</f>
        <v>Please update the INSTRUCTIONS tab.</v>
      </c>
    </row>
    <row r="4" spans="1:7" s="78" customFormat="1" ht="15.75" thickBot="1">
      <c r="A4" s="490"/>
      <c r="B4" s="490"/>
      <c r="C4" s="491"/>
      <c r="D4" s="478" t="str">
        <f>INSTRUCTIONS!C6</f>
        <v>REVISION DATE:</v>
      </c>
      <c r="E4" s="479"/>
      <c r="F4" s="479"/>
      <c r="G4" s="264" t="str">
        <f>IF(ISBLANK(INSTRUCTIONS!F6),"Please update the INSTRUCTIONS tab.",INSTRUCTIONS!F6)</f>
        <v>Please update the INSTRUCTIONS tab.</v>
      </c>
    </row>
    <row r="5" spans="1:7" s="78" customFormat="1" ht="12.75">
      <c r="A5" s="504" t="s">
        <v>1539</v>
      </c>
      <c r="B5" s="505"/>
      <c r="C5" s="505"/>
      <c r="D5" s="505"/>
      <c r="E5" s="505"/>
      <c r="F5" s="505"/>
      <c r="G5" s="506"/>
    </row>
    <row r="6" spans="1:7" s="78" customFormat="1" ht="12.75">
      <c r="A6" s="510" t="s">
        <v>1521</v>
      </c>
      <c r="B6" s="511"/>
      <c r="C6" s="511"/>
      <c r="D6" s="511"/>
      <c r="E6" s="511"/>
      <c r="F6" s="511"/>
      <c r="G6" s="512"/>
    </row>
    <row r="7" spans="1:7" s="78" customFormat="1" ht="13.5" thickBot="1">
      <c r="A7" s="518" t="s">
        <v>198</v>
      </c>
      <c r="B7" s="519"/>
      <c r="C7" s="519"/>
      <c r="D7" s="519"/>
      <c r="E7" s="519"/>
      <c r="F7" s="519"/>
      <c r="G7" s="520"/>
    </row>
    <row r="8" spans="1:7" s="55" customFormat="1" ht="13.5" thickBot="1">
      <c r="A8" s="146" t="s">
        <v>209</v>
      </c>
      <c r="B8" s="168" t="s">
        <v>25</v>
      </c>
      <c r="C8" s="146" t="s">
        <v>26</v>
      </c>
      <c r="D8" s="146" t="s">
        <v>27</v>
      </c>
      <c r="E8" s="146" t="s">
        <v>28</v>
      </c>
      <c r="F8" s="146" t="s">
        <v>210</v>
      </c>
      <c r="G8" s="147" t="s">
        <v>30</v>
      </c>
    </row>
    <row r="9" spans="1:8" s="55" customFormat="1" ht="12.75">
      <c r="A9" s="148">
        <v>1</v>
      </c>
      <c r="B9" s="169" t="s">
        <v>251</v>
      </c>
      <c r="C9" s="170" t="s">
        <v>252</v>
      </c>
      <c r="D9" s="151"/>
      <c r="E9" s="152" t="s">
        <v>32</v>
      </c>
      <c r="F9" s="152">
        <f>A9*D9</f>
        <v>0</v>
      </c>
      <c r="G9" s="516"/>
      <c r="H9" s="84">
        <f>IF(ISBLANK(D9),0,IF(F9=0,0,1))</f>
        <v>0</v>
      </c>
    </row>
    <row r="10" spans="1:7" s="55" customFormat="1" ht="39" thickBot="1">
      <c r="A10" s="153"/>
      <c r="B10" s="171"/>
      <c r="C10" s="172" t="s">
        <v>1546</v>
      </c>
      <c r="D10" s="173"/>
      <c r="E10" s="157"/>
      <c r="F10" s="157"/>
      <c r="G10" s="517"/>
    </row>
    <row r="11" spans="1:8" s="55" customFormat="1" ht="12.75">
      <c r="A11" s="148">
        <v>1</v>
      </c>
      <c r="B11" s="169" t="s">
        <v>253</v>
      </c>
      <c r="C11" s="170" t="s">
        <v>254</v>
      </c>
      <c r="D11" s="151"/>
      <c r="E11" s="152" t="s">
        <v>32</v>
      </c>
      <c r="F11" s="152">
        <f>A11*D11</f>
        <v>0</v>
      </c>
      <c r="G11" s="516"/>
      <c r="H11" s="84">
        <f>IF(ISBLANK(D11),0,IF(F11=0,0,1))</f>
        <v>0</v>
      </c>
    </row>
    <row r="12" spans="1:7" s="55" customFormat="1" ht="39" thickBot="1">
      <c r="A12" s="153"/>
      <c r="B12" s="171"/>
      <c r="C12" s="172" t="s">
        <v>1547</v>
      </c>
      <c r="D12" s="173"/>
      <c r="E12" s="157"/>
      <c r="F12" s="157"/>
      <c r="G12" s="517"/>
    </row>
    <row r="13" spans="1:8" s="55" customFormat="1" ht="12.75">
      <c r="A13" s="148">
        <v>1</v>
      </c>
      <c r="B13" s="169" t="s">
        <v>255</v>
      </c>
      <c r="C13" s="170" t="s">
        <v>256</v>
      </c>
      <c r="D13" s="151"/>
      <c r="E13" s="152" t="s">
        <v>32</v>
      </c>
      <c r="F13" s="152">
        <f>A13*D13</f>
        <v>0</v>
      </c>
      <c r="G13" s="516"/>
      <c r="H13" s="84">
        <f>IF(ISBLANK(D13),0,IF(F13=0,0,1))</f>
        <v>0</v>
      </c>
    </row>
    <row r="14" spans="1:7" s="55" customFormat="1" ht="39" thickBot="1">
      <c r="A14" s="153"/>
      <c r="B14" s="171"/>
      <c r="C14" s="172" t="s">
        <v>1548</v>
      </c>
      <c r="D14" s="173"/>
      <c r="E14" s="157"/>
      <c r="F14" s="157"/>
      <c r="G14" s="517"/>
    </row>
    <row r="15" spans="1:8" s="55" customFormat="1" ht="12.75">
      <c r="A15" s="148">
        <v>1</v>
      </c>
      <c r="B15" s="169" t="s">
        <v>257</v>
      </c>
      <c r="C15" s="170" t="s">
        <v>258</v>
      </c>
      <c r="D15" s="151"/>
      <c r="E15" s="152" t="s">
        <v>32</v>
      </c>
      <c r="F15" s="152">
        <f>A15*D15</f>
        <v>0</v>
      </c>
      <c r="G15" s="516"/>
      <c r="H15" s="84">
        <f>IF(ISBLANK(D15),0,IF(F15=0,0,1))</f>
        <v>0</v>
      </c>
    </row>
    <row r="16" spans="1:7" s="55" customFormat="1" ht="39" thickBot="1">
      <c r="A16" s="153"/>
      <c r="B16" s="171"/>
      <c r="C16" s="172" t="s">
        <v>1549</v>
      </c>
      <c r="D16" s="173"/>
      <c r="E16" s="157"/>
      <c r="F16" s="157"/>
      <c r="G16" s="517"/>
    </row>
    <row r="17" spans="1:8" s="55" customFormat="1" ht="12.75">
      <c r="A17" s="148">
        <v>1</v>
      </c>
      <c r="B17" s="169" t="s">
        <v>1306</v>
      </c>
      <c r="C17" s="170" t="s">
        <v>1305</v>
      </c>
      <c r="D17" s="151"/>
      <c r="E17" s="152" t="s">
        <v>32</v>
      </c>
      <c r="F17" s="152">
        <f>A17*D17</f>
        <v>0</v>
      </c>
      <c r="G17" s="516"/>
      <c r="H17" s="84">
        <f>IF(ISBLANK(D17),0,IF(F17=0,0,1))</f>
        <v>0</v>
      </c>
    </row>
    <row r="18" spans="1:7" s="55" customFormat="1" ht="39" thickBot="1">
      <c r="A18" s="153"/>
      <c r="B18" s="174"/>
      <c r="C18" s="172" t="s">
        <v>1550</v>
      </c>
      <c r="D18" s="173"/>
      <c r="E18" s="157"/>
      <c r="F18" s="157"/>
      <c r="G18" s="517"/>
    </row>
    <row r="19" spans="1:7" s="55" customFormat="1" ht="12.75">
      <c r="A19" s="175"/>
      <c r="B19" s="176"/>
      <c r="C19" s="177" t="s">
        <v>1551</v>
      </c>
      <c r="D19" s="178"/>
      <c r="E19" s="179"/>
      <c r="F19" s="179"/>
      <c r="G19" s="180"/>
    </row>
    <row r="20" spans="1:7" s="55" customFormat="1" ht="51">
      <c r="A20" s="181"/>
      <c r="B20" s="182"/>
      <c r="C20" s="183" t="s">
        <v>277</v>
      </c>
      <c r="D20" s="184"/>
      <c r="E20" s="185"/>
      <c r="F20" s="185"/>
      <c r="G20" s="186"/>
    </row>
    <row r="21" spans="1:7" s="55" customFormat="1" ht="12.75">
      <c r="A21" s="35">
        <v>1</v>
      </c>
      <c r="B21" s="187"/>
      <c r="C21" s="188" t="s">
        <v>1308</v>
      </c>
      <c r="D21" s="197"/>
      <c r="E21" s="34" t="s">
        <v>32</v>
      </c>
      <c r="F21" s="34">
        <f aca="true" t="shared" si="0" ref="F21:F26">A21*D21</f>
        <v>0</v>
      </c>
      <c r="G21" s="189"/>
    </row>
    <row r="22" spans="1:7" s="55" customFormat="1" ht="12.75">
      <c r="A22" s="35">
        <v>1</v>
      </c>
      <c r="B22" s="187"/>
      <c r="C22" s="188" t="s">
        <v>1309</v>
      </c>
      <c r="D22" s="197"/>
      <c r="E22" s="34" t="s">
        <v>32</v>
      </c>
      <c r="F22" s="34">
        <f t="shared" si="0"/>
        <v>0</v>
      </c>
      <c r="G22" s="189"/>
    </row>
    <row r="23" spans="1:7" s="55" customFormat="1" ht="12.75">
      <c r="A23" s="35">
        <v>1</v>
      </c>
      <c r="B23" s="187"/>
      <c r="C23" s="188" t="s">
        <v>1310</v>
      </c>
      <c r="D23" s="197"/>
      <c r="E23" s="34" t="s">
        <v>32</v>
      </c>
      <c r="F23" s="34">
        <f t="shared" si="0"/>
        <v>0</v>
      </c>
      <c r="G23" s="189"/>
    </row>
    <row r="24" spans="1:7" s="55" customFormat="1" ht="12.75">
      <c r="A24" s="35">
        <v>1</v>
      </c>
      <c r="B24" s="190"/>
      <c r="C24" s="43" t="s">
        <v>1313</v>
      </c>
      <c r="D24" s="198"/>
      <c r="E24" s="34" t="s">
        <v>32</v>
      </c>
      <c r="F24" s="34">
        <f t="shared" si="0"/>
        <v>0</v>
      </c>
      <c r="G24" s="191"/>
    </row>
    <row r="25" spans="1:7" s="55" customFormat="1" ht="12.75">
      <c r="A25" s="35">
        <v>1</v>
      </c>
      <c r="B25" s="190"/>
      <c r="C25" s="192" t="s">
        <v>1311</v>
      </c>
      <c r="D25" s="198"/>
      <c r="E25" s="34" t="s">
        <v>32</v>
      </c>
      <c r="F25" s="34">
        <f t="shared" si="0"/>
        <v>0</v>
      </c>
      <c r="G25" s="191"/>
    </row>
    <row r="26" spans="1:7" s="55" customFormat="1" ht="13.5" thickBot="1">
      <c r="A26" s="36">
        <v>1</v>
      </c>
      <c r="B26" s="193"/>
      <c r="C26" s="194" t="s">
        <v>1312</v>
      </c>
      <c r="D26" s="199"/>
      <c r="E26" s="40" t="s">
        <v>32</v>
      </c>
      <c r="F26" s="40">
        <f t="shared" si="0"/>
        <v>0</v>
      </c>
      <c r="G26" s="195"/>
    </row>
    <row r="27" spans="6:8" ht="12.75" hidden="1">
      <c r="F27" s="364">
        <f>SUM(F9:F18)</f>
        <v>0</v>
      </c>
      <c r="H27" s="166">
        <f>SUM(H1:H26)</f>
        <v>0</v>
      </c>
    </row>
  </sheetData>
  <sheetProtection password="A0E6" sheet="1" selectLockedCells="1"/>
  <mergeCells count="13">
    <mergeCell ref="G13:G14"/>
    <mergeCell ref="G15:G16"/>
    <mergeCell ref="G17:G18"/>
    <mergeCell ref="D2:F2"/>
    <mergeCell ref="D3:F3"/>
    <mergeCell ref="D4:F4"/>
    <mergeCell ref="A5:G5"/>
    <mergeCell ref="A6:G6"/>
    <mergeCell ref="A7:G7"/>
    <mergeCell ref="A2:C4"/>
    <mergeCell ref="A1:G1"/>
    <mergeCell ref="G9:G10"/>
    <mergeCell ref="G11:G12"/>
  </mergeCells>
  <printOptions/>
  <pageMargins left="0.7" right="0.7" top="0.75" bottom="0.75" header="0.3" footer="0.3"/>
  <pageSetup fitToHeight="1" fitToWidth="1" horizontalDpi="600" verticalDpi="600" orientation="landscape" paperSize="5" scale="93" r:id="rId1"/>
  <headerFooter>
    <oddHeader>&amp;LSANITATION PACKAGES (SANPACS)&amp;C&amp;P OF &amp;N&amp;RSTATE OF FLORIDA STANDBY SERVICES CONTRACT</oddHeader>
  </headerFooter>
</worksheet>
</file>

<file path=xl/worksheets/sheet9.xml><?xml version="1.0" encoding="utf-8"?>
<worksheet xmlns="http://schemas.openxmlformats.org/spreadsheetml/2006/main" xmlns:r="http://schemas.openxmlformats.org/officeDocument/2006/relationships">
  <sheetPr codeName="Sheet17">
    <tabColor theme="4" tint="0.5999900102615356"/>
    <pageSetUpPr fitToPage="1"/>
  </sheetPr>
  <dimension ref="A1:H25"/>
  <sheetViews>
    <sheetView showGridLines="0" view="pageLayout" workbookViewId="0" topLeftCell="A1">
      <selection activeCell="D9" sqref="D9"/>
    </sheetView>
  </sheetViews>
  <sheetFormatPr defaultColWidth="9.140625" defaultRowHeight="12.75"/>
  <cols>
    <col min="1" max="1" width="8.57421875" style="202" bestFit="1" customWidth="1"/>
    <col min="2" max="2" width="12.421875" style="196" bestFit="1" customWidth="1"/>
    <col min="3" max="3" width="81.7109375" style="166" customWidth="1"/>
    <col min="4" max="4" width="14.7109375" style="166" customWidth="1"/>
    <col min="5" max="5" width="4.57421875" style="166" bestFit="1" customWidth="1"/>
    <col min="6" max="6" width="14.7109375" style="166" customWidth="1"/>
    <col min="7" max="7" width="50.7109375" style="166" customWidth="1"/>
    <col min="8" max="8" width="0" style="166" hidden="1" customWidth="1"/>
    <col min="9" max="16384" width="9.140625" style="166" customWidth="1"/>
  </cols>
  <sheetData>
    <row r="1" spans="1:7" s="78" customFormat="1" ht="16.5" thickBot="1">
      <c r="A1" s="468" t="str">
        <f>INSTRUCTIONS!C2&amp;" - "&amp;INSTRUCTIONS!H3</f>
        <v>ATTACHMENT B PRICE PROPOSAL - Initial Contract Period (Years 4-6)</v>
      </c>
      <c r="B1" s="469"/>
      <c r="C1" s="469"/>
      <c r="D1" s="469"/>
      <c r="E1" s="469"/>
      <c r="F1" s="469"/>
      <c r="G1" s="470"/>
    </row>
    <row r="2" spans="1:7" s="78" customFormat="1" ht="15">
      <c r="A2" s="486" t="s">
        <v>1554</v>
      </c>
      <c r="B2" s="486"/>
      <c r="C2" s="487"/>
      <c r="D2" s="471" t="str">
        <f>INSTRUCTIONS!C3</f>
        <v>CONTRACTOR NAME:</v>
      </c>
      <c r="E2" s="472"/>
      <c r="F2" s="472"/>
      <c r="G2" s="79" t="str">
        <f>IF(ISBLANK(INSTRUCTIONS!F3),"Please update the INSTRUCTIONS tab.",INSTRUCTIONS!F3)</f>
        <v>Please update the INSTRUCTIONS tab.</v>
      </c>
    </row>
    <row r="3" spans="1:7" s="78" customFormat="1" ht="15">
      <c r="A3" s="488"/>
      <c r="B3" s="488"/>
      <c r="C3" s="489"/>
      <c r="D3" s="476" t="str">
        <f>INSTRUCTIONS!C4</f>
        <v>PRINCIPAL POC: </v>
      </c>
      <c r="E3" s="477"/>
      <c r="F3" s="477"/>
      <c r="G3" s="263" t="str">
        <f>IF(ISBLANK(INSTRUCTIONS!F4),"Please update the INSTRUCTIONS tab.",INSTRUCTIONS!F4)</f>
        <v>Please update the INSTRUCTIONS tab.</v>
      </c>
    </row>
    <row r="4" spans="1:7" s="78" customFormat="1" ht="15.75" thickBot="1">
      <c r="A4" s="490"/>
      <c r="B4" s="490"/>
      <c r="C4" s="491"/>
      <c r="D4" s="478" t="str">
        <f>INSTRUCTIONS!C6</f>
        <v>REVISION DATE:</v>
      </c>
      <c r="E4" s="479"/>
      <c r="F4" s="479"/>
      <c r="G4" s="264" t="str">
        <f>IF(ISBLANK(INSTRUCTIONS!F6),"Please update the INSTRUCTIONS tab.",INSTRUCTIONS!F6)</f>
        <v>Please update the INSTRUCTIONS tab.</v>
      </c>
    </row>
    <row r="5" spans="1:7" s="78" customFormat="1" ht="12.75">
      <c r="A5" s="521" t="s">
        <v>1553</v>
      </c>
      <c r="B5" s="522"/>
      <c r="C5" s="522"/>
      <c r="D5" s="522"/>
      <c r="E5" s="522"/>
      <c r="F5" s="522"/>
      <c r="G5" s="523"/>
    </row>
    <row r="6" spans="1:7" s="78" customFormat="1" ht="12.75">
      <c r="A6" s="510" t="s">
        <v>1521</v>
      </c>
      <c r="B6" s="511"/>
      <c r="C6" s="511"/>
      <c r="D6" s="511"/>
      <c r="E6" s="511"/>
      <c r="F6" s="511"/>
      <c r="G6" s="512"/>
    </row>
    <row r="7" spans="1:7" s="78" customFormat="1" ht="13.5" thickBot="1">
      <c r="A7" s="513" t="s">
        <v>198</v>
      </c>
      <c r="B7" s="514"/>
      <c r="C7" s="514"/>
      <c r="D7" s="514"/>
      <c r="E7" s="514"/>
      <c r="F7" s="514"/>
      <c r="G7" s="515"/>
    </row>
    <row r="8" spans="1:7" s="55" customFormat="1" ht="13.5" thickBot="1">
      <c r="A8" s="145" t="s">
        <v>209</v>
      </c>
      <c r="B8" s="146" t="s">
        <v>25</v>
      </c>
      <c r="C8" s="146" t="s">
        <v>26</v>
      </c>
      <c r="D8" s="146" t="s">
        <v>27</v>
      </c>
      <c r="E8" s="146" t="s">
        <v>28</v>
      </c>
      <c r="F8" s="146" t="s">
        <v>210</v>
      </c>
      <c r="G8" s="147" t="s">
        <v>30</v>
      </c>
    </row>
    <row r="9" spans="1:8" s="55" customFormat="1" ht="12.75">
      <c r="A9" s="148">
        <v>1</v>
      </c>
      <c r="B9" s="149" t="s">
        <v>215</v>
      </c>
      <c r="C9" s="200" t="s">
        <v>1287</v>
      </c>
      <c r="D9" s="203"/>
      <c r="E9" s="152" t="s">
        <v>32</v>
      </c>
      <c r="F9" s="152">
        <f>A9*D9</f>
        <v>0</v>
      </c>
      <c r="G9" s="516"/>
      <c r="H9" s="84">
        <f>IF(ISBLANK(D9),0,IF(F9=0,0,1))</f>
        <v>0</v>
      </c>
    </row>
    <row r="10" spans="1:7" s="55" customFormat="1" ht="39" thickBot="1">
      <c r="A10" s="153"/>
      <c r="B10" s="154"/>
      <c r="C10" s="155" t="s">
        <v>1301</v>
      </c>
      <c r="D10" s="156"/>
      <c r="E10" s="157"/>
      <c r="F10" s="157"/>
      <c r="G10" s="517"/>
    </row>
    <row r="11" spans="1:8" s="55" customFormat="1" ht="12.75">
      <c r="A11" s="148">
        <v>1</v>
      </c>
      <c r="B11" s="149" t="s">
        <v>215</v>
      </c>
      <c r="C11" s="200" t="s">
        <v>1286</v>
      </c>
      <c r="D11" s="203"/>
      <c r="E11" s="152" t="s">
        <v>32</v>
      </c>
      <c r="F11" s="152">
        <f>A11*D11</f>
        <v>0</v>
      </c>
      <c r="G11" s="516"/>
      <c r="H11" s="84">
        <f>IF(ISBLANK(D11),0,IF(F11=0,0,1))</f>
        <v>0</v>
      </c>
    </row>
    <row r="12" spans="1:7" s="55" customFormat="1" ht="64.5" thickBot="1">
      <c r="A12" s="153"/>
      <c r="B12" s="154"/>
      <c r="C12" s="155" t="s">
        <v>1295</v>
      </c>
      <c r="D12" s="156"/>
      <c r="E12" s="157"/>
      <c r="F12" s="157"/>
      <c r="G12" s="517"/>
    </row>
    <row r="13" spans="1:8" s="55" customFormat="1" ht="12.75">
      <c r="A13" s="148">
        <v>1</v>
      </c>
      <c r="B13" s="149" t="s">
        <v>215</v>
      </c>
      <c r="C13" s="200" t="s">
        <v>1288</v>
      </c>
      <c r="D13" s="203"/>
      <c r="E13" s="152" t="s">
        <v>32</v>
      </c>
      <c r="F13" s="152">
        <f>A13*D13</f>
        <v>0</v>
      </c>
      <c r="G13" s="516"/>
      <c r="H13" s="84">
        <f>IF(ISBLANK(D13),0,IF(F13=0,0,1))</f>
        <v>0</v>
      </c>
    </row>
    <row r="14" spans="1:7" s="55" customFormat="1" ht="90" thickBot="1">
      <c r="A14" s="153"/>
      <c r="B14" s="154"/>
      <c r="C14" s="155" t="s">
        <v>1296</v>
      </c>
      <c r="D14" s="156"/>
      <c r="E14" s="157"/>
      <c r="F14" s="157"/>
      <c r="G14" s="517"/>
    </row>
    <row r="15" spans="1:8" s="55" customFormat="1" ht="12.75">
      <c r="A15" s="148">
        <v>1</v>
      </c>
      <c r="B15" s="149" t="s">
        <v>215</v>
      </c>
      <c r="C15" s="200" t="s">
        <v>1289</v>
      </c>
      <c r="D15" s="203"/>
      <c r="E15" s="152" t="s">
        <v>32</v>
      </c>
      <c r="F15" s="152">
        <f>A15*D15</f>
        <v>0</v>
      </c>
      <c r="G15" s="516"/>
      <c r="H15" s="84">
        <f>IF(ISBLANK(D15),0,IF(F15=0,0,1))</f>
        <v>0</v>
      </c>
    </row>
    <row r="16" spans="1:7" s="55" customFormat="1" ht="51.75" thickBot="1">
      <c r="A16" s="153"/>
      <c r="B16" s="154"/>
      <c r="C16" s="155" t="s">
        <v>1297</v>
      </c>
      <c r="D16" s="156"/>
      <c r="E16" s="157"/>
      <c r="F16" s="157"/>
      <c r="G16" s="517"/>
    </row>
    <row r="17" spans="1:8" s="55" customFormat="1" ht="12.75">
      <c r="A17" s="148">
        <v>1</v>
      </c>
      <c r="B17" s="149" t="s">
        <v>215</v>
      </c>
      <c r="C17" s="200" t="s">
        <v>1290</v>
      </c>
      <c r="D17" s="203"/>
      <c r="E17" s="152" t="s">
        <v>32</v>
      </c>
      <c r="F17" s="152">
        <f>A17*D17</f>
        <v>0</v>
      </c>
      <c r="G17" s="516"/>
      <c r="H17" s="84">
        <f>IF(ISBLANK(D17),0,IF(F17=0,0,1))</f>
        <v>0</v>
      </c>
    </row>
    <row r="18" spans="1:7" s="55" customFormat="1" ht="64.5" thickBot="1">
      <c r="A18" s="153"/>
      <c r="B18" s="154"/>
      <c r="C18" s="155" t="s">
        <v>1298</v>
      </c>
      <c r="D18" s="156"/>
      <c r="E18" s="157"/>
      <c r="F18" s="157"/>
      <c r="G18" s="517"/>
    </row>
    <row r="19" spans="1:8" s="55" customFormat="1" ht="12.75">
      <c r="A19" s="148">
        <v>1</v>
      </c>
      <c r="B19" s="149" t="s">
        <v>215</v>
      </c>
      <c r="C19" s="201" t="s">
        <v>1291</v>
      </c>
      <c r="D19" s="203"/>
      <c r="E19" s="152" t="s">
        <v>32</v>
      </c>
      <c r="F19" s="152">
        <f>A19*D19</f>
        <v>0</v>
      </c>
      <c r="G19" s="516"/>
      <c r="H19" s="84">
        <f>IF(ISBLANK(D19),0,IF(F19=0,0,1))</f>
        <v>0</v>
      </c>
    </row>
    <row r="20" spans="1:7" s="55" customFormat="1" ht="64.5" thickBot="1">
      <c r="A20" s="153"/>
      <c r="B20" s="154"/>
      <c r="C20" s="155" t="s">
        <v>1299</v>
      </c>
      <c r="D20" s="156"/>
      <c r="E20" s="157"/>
      <c r="F20" s="157"/>
      <c r="G20" s="517"/>
    </row>
    <row r="21" spans="1:8" s="55" customFormat="1" ht="12.75">
      <c r="A21" s="148">
        <v>1</v>
      </c>
      <c r="B21" s="149" t="s">
        <v>215</v>
      </c>
      <c r="C21" s="201" t="s">
        <v>1292</v>
      </c>
      <c r="D21" s="203"/>
      <c r="E21" s="152" t="s">
        <v>32</v>
      </c>
      <c r="F21" s="152">
        <f>A21*D21</f>
        <v>0</v>
      </c>
      <c r="G21" s="516"/>
      <c r="H21" s="84">
        <f>IF(ISBLANK(D21),0,IF(F21=0,0,1))</f>
        <v>0</v>
      </c>
    </row>
    <row r="22" spans="1:7" s="55" customFormat="1" ht="51.75" thickBot="1">
      <c r="A22" s="153"/>
      <c r="B22" s="154"/>
      <c r="C22" s="155" t="s">
        <v>1300</v>
      </c>
      <c r="D22" s="156"/>
      <c r="E22" s="157"/>
      <c r="F22" s="157"/>
      <c r="G22" s="517"/>
    </row>
    <row r="23" spans="1:8" s="55" customFormat="1" ht="12.75">
      <c r="A23" s="148">
        <v>1</v>
      </c>
      <c r="B23" s="149" t="s">
        <v>215</v>
      </c>
      <c r="C23" s="201" t="s">
        <v>1302</v>
      </c>
      <c r="D23" s="203"/>
      <c r="E23" s="152" t="s">
        <v>32</v>
      </c>
      <c r="F23" s="152">
        <f>A23*D23</f>
        <v>0</v>
      </c>
      <c r="G23" s="516"/>
      <c r="H23" s="84">
        <f>IF(ISBLANK(D23),0,IF(F23=0,0,1))</f>
        <v>0</v>
      </c>
    </row>
    <row r="24" spans="1:7" s="55" customFormat="1" ht="64.5" thickBot="1">
      <c r="A24" s="153"/>
      <c r="B24" s="163"/>
      <c r="C24" s="155" t="s">
        <v>1304</v>
      </c>
      <c r="D24" s="156"/>
      <c r="E24" s="157"/>
      <c r="F24" s="167"/>
      <c r="G24" s="517"/>
    </row>
    <row r="25" spans="6:8" ht="12.75" hidden="1">
      <c r="F25" s="364">
        <f>SUM(F9:F24)</f>
        <v>0</v>
      </c>
      <c r="H25" s="166">
        <f>SUM(H1:H24)</f>
        <v>0</v>
      </c>
    </row>
  </sheetData>
  <sheetProtection password="A0E6" sheet="1" selectLockedCells="1"/>
  <mergeCells count="16">
    <mergeCell ref="G19:G20"/>
    <mergeCell ref="G21:G22"/>
    <mergeCell ref="G23:G24"/>
    <mergeCell ref="D2:F2"/>
    <mergeCell ref="D3:F3"/>
    <mergeCell ref="D4:F4"/>
    <mergeCell ref="A7:G7"/>
    <mergeCell ref="G9:G10"/>
    <mergeCell ref="G11:G12"/>
    <mergeCell ref="G13:G14"/>
    <mergeCell ref="G15:G16"/>
    <mergeCell ref="G17:G18"/>
    <mergeCell ref="A5:G5"/>
    <mergeCell ref="A6:G6"/>
    <mergeCell ref="A2:C4"/>
    <mergeCell ref="A1:G1"/>
  </mergeCells>
  <printOptions/>
  <pageMargins left="0.7" right="0.7" top="0.75" bottom="0.75" header="0.3" footer="0.3"/>
  <pageSetup fitToHeight="1" fitToWidth="1" horizontalDpi="600" verticalDpi="600" orientation="landscape" paperSize="5" scale="73" r:id="rId1"/>
  <headerFooter>
    <oddHeader xml:space="preserve">&amp;LMOBILE MEDICAL UNITS&amp;C&amp;P OF &amp;N&amp;RSTATE OF FLORIDA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FDEM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of Florida, Logistics Section</dc:title>
  <dc:subject>RFP Vendor Bid Rate Sheet</dc:subject>
  <dc:creator>Laura.Beagle@em.myflorida.com;Eugene.Buerkle@em.myflorida.com</dc:creator>
  <cp:keywords>bid, RFP, logistics, equipment, standby contract</cp:keywords>
  <dc:description>REVISED: 12-18-08</dc:description>
  <cp:lastModifiedBy>Windows User</cp:lastModifiedBy>
  <cp:lastPrinted>2019-08-05T20:56:39Z</cp:lastPrinted>
  <dcterms:created xsi:type="dcterms:W3CDTF">2004-08-30T15:10:48Z</dcterms:created>
  <dcterms:modified xsi:type="dcterms:W3CDTF">2019-08-05T20:58:31Z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