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22980" windowHeight="9525" activeTab="0"/>
  </bookViews>
  <sheets>
    <sheet name="Attch O-Pricing Formula Example" sheetId="1" r:id="rId1"/>
  </sheets>
  <definedNames>
    <definedName name="_xlnm.Print_Area" localSheetId="0">'Attch O-Pricing Formula Example'!$A$1:$I$31</definedName>
  </definedNames>
  <calcPr fullCalcOnLoad="1"/>
</workbook>
</file>

<file path=xl/sharedStrings.xml><?xml version="1.0" encoding="utf-8"?>
<sst xmlns="http://schemas.openxmlformats.org/spreadsheetml/2006/main" count="67" uniqueCount="39">
  <si>
    <t xml:space="preserve">$250,000 / $650,000 </t>
  </si>
  <si>
    <t>Total for Part A</t>
  </si>
  <si>
    <t>Part A - Score for Fire Sprinkler System Inspection Services</t>
  </si>
  <si>
    <t>Part B - Score for Fire Pump Services</t>
  </si>
  <si>
    <t>$100,000 /$225,000</t>
  </si>
  <si>
    <t>$50,000 /$75,000</t>
  </si>
  <si>
    <t xml:space="preserve">$65,000 / $90,000 </t>
  </si>
  <si>
    <t>Years 1-5</t>
  </si>
  <si>
    <t>Renewal Years 1-5</t>
  </si>
  <si>
    <t>Total for Part C</t>
  </si>
  <si>
    <t>Part C - Score for Unit Pricing</t>
  </si>
  <si>
    <t>$7,000 /$10,000</t>
  </si>
  <si>
    <t xml:space="preserve">$12,000 / $17,000 </t>
  </si>
  <si>
    <t>Part D - Score for Volume Discount Pricing</t>
  </si>
  <si>
    <t>Price</t>
  </si>
  <si>
    <t>Percentage</t>
  </si>
  <si>
    <t>0.667 x 0.07</t>
  </si>
  <si>
    <t>0.700 x 0.175</t>
  </si>
  <si>
    <t>0.444 x 0.42</t>
  </si>
  <si>
    <t>0.722 x 0.03</t>
  </si>
  <si>
    <t>0.706 x 0.075</t>
  </si>
  <si>
    <t>Sum of Annual Pricing</t>
  </si>
  <si>
    <t>Sum of Unit Pricing</t>
  </si>
  <si>
    <t>Highest Discount %</t>
  </si>
  <si>
    <t>Parts A - D:  Total Score</t>
  </si>
  <si>
    <t>0.385 x 0.18</t>
  </si>
  <si>
    <t>Multiplier (.03)</t>
  </si>
  <si>
    <t>Multiplier (.02)</t>
  </si>
  <si>
    <t>Highest Pricing</t>
  </si>
  <si>
    <t>((1-C25)/(1-C26))</t>
  </si>
  <si>
    <t>((1-F25)/(1-F26))</t>
  </si>
  <si>
    <t>Bidder's Discount %</t>
  </si>
  <si>
    <t>ATTACHMENT O - PRICING FORMULA EXAMPLE</t>
  </si>
  <si>
    <t>FIRE SPRINKLER SYSTEM INSPECTIONS</t>
  </si>
  <si>
    <t>Total for Part B</t>
  </si>
  <si>
    <t>Total for Part D</t>
  </si>
  <si>
    <t>Weight</t>
  </si>
  <si>
    <t>Part B - Score for Fire Pump Runs</t>
  </si>
  <si>
    <t>ITN NO.:  DMS-19/20-016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</si>
</sst>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33" fillId="33" borderId="11" xfId="0" applyFont="1" applyFill="1" applyBorder="1" applyAlignment="1">
      <alignment vertical="center"/>
    </xf>
    <xf numFmtId="0" fontId="33" fillId="0" borderId="10" xfId="0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5" fontId="33" fillId="0" borderId="11" xfId="0" applyNumberFormat="1" applyFont="1" applyBorder="1" applyAlignment="1">
      <alignment vertical="center"/>
    </xf>
    <xf numFmtId="165" fontId="33" fillId="34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164" fontId="0" fillId="33" borderId="12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0" fontId="33" fillId="33" borderId="11" xfId="0" applyNumberFormat="1" applyFont="1" applyFill="1" applyBorder="1" applyAlignment="1">
      <alignment vertical="center"/>
    </xf>
    <xf numFmtId="10" fontId="33" fillId="33" borderId="11" xfId="0" applyNumberFormat="1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vertical="center"/>
    </xf>
    <xf numFmtId="165" fontId="0" fillId="35" borderId="0" xfId="0" applyNumberForma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164" fontId="0" fillId="35" borderId="0" xfId="0" applyNumberFormat="1" applyFill="1" applyBorder="1" applyAlignment="1">
      <alignment vertical="center"/>
    </xf>
    <xf numFmtId="165" fontId="33" fillId="35" borderId="0" xfId="0" applyNumberFormat="1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164" fontId="0" fillId="35" borderId="11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164" fontId="0" fillId="35" borderId="11" xfId="0" applyNumberFormat="1" applyFill="1" applyBorder="1" applyAlignment="1">
      <alignment vertical="center"/>
    </xf>
    <xf numFmtId="10" fontId="0" fillId="35" borderId="11" xfId="0" applyNumberFormat="1" applyFill="1" applyBorder="1" applyAlignment="1">
      <alignment vertical="center"/>
    </xf>
    <xf numFmtId="165" fontId="33" fillId="10" borderId="11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33" fillId="10" borderId="11" xfId="0" applyFont="1" applyFill="1" applyBorder="1" applyAlignment="1">
      <alignment vertical="center"/>
    </xf>
    <xf numFmtId="0" fontId="33" fillId="10" borderId="11" xfId="0" applyFont="1" applyFill="1" applyBorder="1" applyAlignment="1">
      <alignment horizontal="center" vertical="center"/>
    </xf>
    <xf numFmtId="0" fontId="33" fillId="13" borderId="11" xfId="0" applyFont="1" applyFill="1" applyBorder="1" applyAlignment="1">
      <alignment horizontal="center" vertical="center"/>
    </xf>
    <xf numFmtId="0" fontId="33" fillId="33" borderId="17" xfId="0" applyNumberFormat="1" applyFont="1" applyFill="1" applyBorder="1" applyAlignment="1">
      <alignment horizontal="center" vertical="center"/>
    </xf>
    <xf numFmtId="0" fontId="33" fillId="12" borderId="11" xfId="0" applyFont="1" applyFill="1" applyBorder="1" applyAlignment="1">
      <alignment horizontal="center" vertical="center"/>
    </xf>
    <xf numFmtId="0" fontId="33" fillId="12" borderId="11" xfId="0" applyNumberFormat="1" applyFont="1" applyFill="1" applyBorder="1" applyAlignment="1">
      <alignment horizontal="center" vertical="center"/>
    </xf>
    <xf numFmtId="0" fontId="33" fillId="12" borderId="18" xfId="0" applyNumberFormat="1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5" fillId="36" borderId="14" xfId="0" applyFont="1" applyFill="1" applyBorder="1" applyAlignment="1">
      <alignment horizontal="center" vertical="center"/>
    </xf>
    <xf numFmtId="0" fontId="35" fillId="36" borderId="12" xfId="0" applyFont="1" applyFill="1" applyBorder="1" applyAlignment="1">
      <alignment horizontal="center" vertical="center"/>
    </xf>
    <xf numFmtId="0" fontId="35" fillId="36" borderId="13" xfId="0" applyFont="1" applyFill="1" applyBorder="1" applyAlignment="1">
      <alignment horizontal="center" vertical="center"/>
    </xf>
    <xf numFmtId="0" fontId="35" fillId="36" borderId="10" xfId="0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horizontal="center" vertical="center"/>
    </xf>
    <xf numFmtId="0" fontId="35" fillId="36" borderId="17" xfId="0" applyFont="1" applyFill="1" applyBorder="1" applyAlignment="1">
      <alignment horizontal="center" vertical="center"/>
    </xf>
    <xf numFmtId="0" fontId="33" fillId="10" borderId="11" xfId="0" applyFont="1" applyFill="1" applyBorder="1" applyAlignment="1">
      <alignment horizontal="right" vertical="center"/>
    </xf>
    <xf numFmtId="0" fontId="33" fillId="13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Layout" workbookViewId="0" topLeftCell="B1">
      <selection activeCell="B4" sqref="B4:F4"/>
    </sheetView>
  </sheetViews>
  <sheetFormatPr defaultColWidth="8.8515625" defaultRowHeight="15"/>
  <cols>
    <col min="1" max="1" width="8.8515625" style="2" hidden="1" customWidth="1"/>
    <col min="2" max="2" width="23.00390625" style="2" customWidth="1"/>
    <col min="3" max="3" width="13.8515625" style="2" customWidth="1"/>
    <col min="4" max="4" width="7.28125" style="2" customWidth="1"/>
    <col min="5" max="5" width="25.00390625" style="2" customWidth="1"/>
    <col min="6" max="6" width="13.8515625" style="2" customWidth="1"/>
    <col min="7" max="7" width="17.7109375" style="2" customWidth="1"/>
    <col min="8" max="8" width="8.8515625" style="2" hidden="1" customWidth="1"/>
    <col min="9" max="9" width="8.8515625" style="1" customWidth="1"/>
    <col min="10" max="16384" width="8.8515625" style="2" customWidth="1"/>
  </cols>
  <sheetData>
    <row r="1" spans="1:9" ht="18.75">
      <c r="A1" s="19"/>
      <c r="B1" s="47" t="s">
        <v>32</v>
      </c>
      <c r="C1" s="48"/>
      <c r="D1" s="48"/>
      <c r="E1" s="48"/>
      <c r="F1" s="48"/>
      <c r="G1" s="48"/>
      <c r="H1" s="48"/>
      <c r="I1" s="49"/>
    </row>
    <row r="2" spans="1:9" ht="18.75">
      <c r="A2" s="10"/>
      <c r="B2" s="50" t="s">
        <v>38</v>
      </c>
      <c r="C2" s="51"/>
      <c r="D2" s="51"/>
      <c r="E2" s="51"/>
      <c r="F2" s="51"/>
      <c r="G2" s="51"/>
      <c r="H2" s="51"/>
      <c r="I2" s="52"/>
    </row>
    <row r="3" spans="1:9" ht="18.75">
      <c r="A3" s="19"/>
      <c r="B3" s="50" t="s">
        <v>33</v>
      </c>
      <c r="C3" s="51"/>
      <c r="D3" s="51"/>
      <c r="E3" s="51"/>
      <c r="F3" s="51"/>
      <c r="G3" s="51"/>
      <c r="H3" s="51"/>
      <c r="I3" s="52"/>
    </row>
    <row r="4" spans="1:9" ht="19.5" customHeight="1">
      <c r="A4" s="3"/>
      <c r="B4" s="54" t="s">
        <v>2</v>
      </c>
      <c r="C4" s="54"/>
      <c r="D4" s="54"/>
      <c r="E4" s="54"/>
      <c r="F4" s="54"/>
      <c r="G4" s="38" t="s">
        <v>1</v>
      </c>
      <c r="H4" s="3"/>
      <c r="I4" s="40" t="s">
        <v>36</v>
      </c>
    </row>
    <row r="5" spans="1:9" ht="19.5" customHeight="1">
      <c r="A5" s="6"/>
      <c r="B5" s="36" t="s">
        <v>7</v>
      </c>
      <c r="C5" s="37" t="s">
        <v>14</v>
      </c>
      <c r="D5" s="5"/>
      <c r="E5" s="36" t="s">
        <v>8</v>
      </c>
      <c r="F5" s="37" t="s">
        <v>14</v>
      </c>
      <c r="G5" s="43"/>
      <c r="H5" s="44"/>
      <c r="I5" s="39"/>
    </row>
    <row r="6" spans="1:9" ht="19.5" customHeight="1">
      <c r="A6" s="10"/>
      <c r="B6" s="28" t="s">
        <v>21</v>
      </c>
      <c r="C6" s="7">
        <v>100000</v>
      </c>
      <c r="D6" s="8"/>
      <c r="E6" s="28" t="s">
        <v>21</v>
      </c>
      <c r="F6" s="9">
        <v>250000</v>
      </c>
      <c r="G6" s="45"/>
      <c r="H6" s="46"/>
      <c r="I6" s="39"/>
    </row>
    <row r="7" spans="1:9" ht="19.5" customHeight="1">
      <c r="A7" s="10"/>
      <c r="B7" s="11" t="s">
        <v>28</v>
      </c>
      <c r="C7" s="9">
        <v>225000</v>
      </c>
      <c r="D7" s="12"/>
      <c r="E7" s="11" t="s">
        <v>28</v>
      </c>
      <c r="F7" s="9">
        <v>650000</v>
      </c>
      <c r="G7" s="45"/>
      <c r="H7" s="46"/>
      <c r="I7" s="39"/>
    </row>
    <row r="8" spans="1:9" ht="19.5" customHeight="1">
      <c r="A8" s="10"/>
      <c r="B8" s="11" t="s">
        <v>4</v>
      </c>
      <c r="C8" s="13">
        <f>SUM(C6/C7)</f>
        <v>0.4444444444444444</v>
      </c>
      <c r="D8" s="12"/>
      <c r="E8" s="11" t="s">
        <v>0</v>
      </c>
      <c r="F8" s="13">
        <f>SUM(F6/F7)</f>
        <v>0.38461538461538464</v>
      </c>
      <c r="G8" s="45"/>
      <c r="H8" s="46"/>
      <c r="I8" s="39"/>
    </row>
    <row r="9" spans="1:9" ht="19.5" customHeight="1">
      <c r="A9" s="10"/>
      <c r="B9" s="4" t="s">
        <v>18</v>
      </c>
      <c r="C9" s="14">
        <f>SUM(C8*0.42)</f>
        <v>0.18666666666666665</v>
      </c>
      <c r="D9" s="12"/>
      <c r="E9" s="4" t="s">
        <v>25</v>
      </c>
      <c r="F9" s="14">
        <f>SUM(F8*0.18)</f>
        <v>0.06923076923076923</v>
      </c>
      <c r="G9" s="15">
        <f>SUM(C9+F9)</f>
        <v>0.25589743589743585</v>
      </c>
      <c r="H9" s="10"/>
      <c r="I9" s="41">
        <v>60</v>
      </c>
    </row>
    <row r="10" spans="1:9" ht="4.5" customHeight="1">
      <c r="A10" s="19"/>
      <c r="B10" s="16"/>
      <c r="C10" s="17"/>
      <c r="D10" s="18"/>
      <c r="E10" s="16"/>
      <c r="F10" s="16"/>
      <c r="G10" s="16"/>
      <c r="H10" s="19"/>
      <c r="I10" s="39"/>
    </row>
    <row r="11" spans="1:9" ht="19.5" customHeight="1">
      <c r="A11" s="54" t="s">
        <v>37</v>
      </c>
      <c r="B11" s="54"/>
      <c r="C11" s="54"/>
      <c r="D11" s="54"/>
      <c r="E11" s="54"/>
      <c r="F11" s="54"/>
      <c r="G11" s="38" t="s">
        <v>34</v>
      </c>
      <c r="H11" s="38" t="s">
        <v>3</v>
      </c>
      <c r="I11" s="40" t="s">
        <v>36</v>
      </c>
    </row>
    <row r="12" spans="1:9" ht="19.5" customHeight="1">
      <c r="A12" s="6"/>
      <c r="B12" s="36" t="s">
        <v>7</v>
      </c>
      <c r="C12" s="37" t="s">
        <v>14</v>
      </c>
      <c r="D12" s="5"/>
      <c r="E12" s="36" t="s">
        <v>8</v>
      </c>
      <c r="F12" s="37" t="s">
        <v>14</v>
      </c>
      <c r="G12" s="43"/>
      <c r="H12" s="44"/>
      <c r="I12" s="39"/>
    </row>
    <row r="13" spans="1:9" ht="19.5" customHeight="1">
      <c r="A13" s="10"/>
      <c r="B13" s="28" t="s">
        <v>21</v>
      </c>
      <c r="C13" s="29">
        <v>50000</v>
      </c>
      <c r="D13" s="8"/>
      <c r="E13" s="28" t="s">
        <v>21</v>
      </c>
      <c r="F13" s="31">
        <v>65000</v>
      </c>
      <c r="G13" s="45"/>
      <c r="H13" s="46"/>
      <c r="I13" s="39"/>
    </row>
    <row r="14" spans="1:9" ht="19.5" customHeight="1">
      <c r="A14" s="10"/>
      <c r="B14" s="11" t="s">
        <v>28</v>
      </c>
      <c r="C14" s="31">
        <v>75000</v>
      </c>
      <c r="D14" s="12"/>
      <c r="E14" s="11" t="s">
        <v>28</v>
      </c>
      <c r="F14" s="31">
        <v>90000</v>
      </c>
      <c r="G14" s="45"/>
      <c r="H14" s="46"/>
      <c r="I14" s="39"/>
    </row>
    <row r="15" spans="1:9" ht="19.5" customHeight="1">
      <c r="A15" s="10"/>
      <c r="B15" s="11" t="s">
        <v>5</v>
      </c>
      <c r="C15" s="13">
        <f>SUM(C13/C14)</f>
        <v>0.6666666666666666</v>
      </c>
      <c r="D15" s="12"/>
      <c r="E15" s="11" t="s">
        <v>6</v>
      </c>
      <c r="F15" s="13">
        <f>SUM(F13/F14)</f>
        <v>0.7222222222222222</v>
      </c>
      <c r="G15" s="45"/>
      <c r="H15" s="46"/>
      <c r="I15" s="39"/>
    </row>
    <row r="16" spans="1:9" ht="19.5" customHeight="1">
      <c r="A16" s="20"/>
      <c r="B16" s="4" t="s">
        <v>16</v>
      </c>
      <c r="C16" s="14">
        <f>SUM(C15*0.07)</f>
        <v>0.04666666666666667</v>
      </c>
      <c r="D16" s="12"/>
      <c r="E16" s="4" t="s">
        <v>19</v>
      </c>
      <c r="F16" s="14">
        <f>SUM(F15*0.03)</f>
        <v>0.021666666666666664</v>
      </c>
      <c r="G16" s="15">
        <f>SUM(C16+F16)</f>
        <v>0.06833333333333333</v>
      </c>
      <c r="H16" s="20"/>
      <c r="I16" s="41">
        <v>10</v>
      </c>
    </row>
    <row r="17" spans="1:9" ht="4.5" customHeight="1">
      <c r="A17" s="20"/>
      <c r="B17" s="12"/>
      <c r="C17" s="21"/>
      <c r="D17" s="12"/>
      <c r="E17" s="12"/>
      <c r="F17" s="21"/>
      <c r="G17" s="22"/>
      <c r="H17" s="20"/>
      <c r="I17" s="39"/>
    </row>
    <row r="18" spans="1:9" ht="19.5" customHeight="1">
      <c r="A18" s="54" t="s">
        <v>10</v>
      </c>
      <c r="B18" s="54"/>
      <c r="C18" s="54"/>
      <c r="D18" s="54"/>
      <c r="E18" s="54"/>
      <c r="F18" s="54"/>
      <c r="G18" s="38" t="s">
        <v>9</v>
      </c>
      <c r="H18" s="38" t="s">
        <v>10</v>
      </c>
      <c r="I18" s="40" t="s">
        <v>36</v>
      </c>
    </row>
    <row r="19" spans="1:9" ht="19.5" customHeight="1">
      <c r="A19" s="6"/>
      <c r="B19" s="36" t="s">
        <v>7</v>
      </c>
      <c r="C19" s="37" t="s">
        <v>14</v>
      </c>
      <c r="D19" s="5"/>
      <c r="E19" s="36" t="s">
        <v>8</v>
      </c>
      <c r="F19" s="37" t="s">
        <v>14</v>
      </c>
      <c r="G19" s="43"/>
      <c r="H19" s="44"/>
      <c r="I19" s="39"/>
    </row>
    <row r="20" spans="1:9" ht="19.5" customHeight="1">
      <c r="A20" s="10"/>
      <c r="B20" s="28" t="s">
        <v>22</v>
      </c>
      <c r="C20" s="29">
        <v>7000</v>
      </c>
      <c r="D20" s="8"/>
      <c r="E20" s="28" t="s">
        <v>22</v>
      </c>
      <c r="F20" s="31">
        <v>12000</v>
      </c>
      <c r="G20" s="45"/>
      <c r="H20" s="46"/>
      <c r="I20" s="39"/>
    </row>
    <row r="21" spans="1:9" ht="19.5" customHeight="1">
      <c r="A21" s="10"/>
      <c r="B21" s="11" t="s">
        <v>28</v>
      </c>
      <c r="C21" s="31">
        <v>10000</v>
      </c>
      <c r="D21" s="12"/>
      <c r="E21" s="11" t="s">
        <v>28</v>
      </c>
      <c r="F21" s="31">
        <v>17000</v>
      </c>
      <c r="G21" s="45"/>
      <c r="H21" s="46"/>
      <c r="I21" s="39"/>
    </row>
    <row r="22" spans="1:9" ht="19.5" customHeight="1">
      <c r="A22" s="10"/>
      <c r="B22" s="11" t="s">
        <v>11</v>
      </c>
      <c r="C22" s="13">
        <f>SUM(C20/C21)</f>
        <v>0.7</v>
      </c>
      <c r="D22" s="12"/>
      <c r="E22" s="11" t="s">
        <v>12</v>
      </c>
      <c r="F22" s="13">
        <f>SUM(F20/F21)</f>
        <v>0.7058823529411765</v>
      </c>
      <c r="G22" s="45"/>
      <c r="H22" s="46"/>
      <c r="I22" s="39"/>
    </row>
    <row r="23" spans="1:9" ht="19.5" customHeight="1">
      <c r="A23" s="20"/>
      <c r="B23" s="4" t="s">
        <v>17</v>
      </c>
      <c r="C23" s="14">
        <f>SUM(C22*0.175)</f>
        <v>0.12249999999999998</v>
      </c>
      <c r="D23" s="12"/>
      <c r="E23" s="4" t="s">
        <v>20</v>
      </c>
      <c r="F23" s="14">
        <f>SUM(F22*0.075)</f>
        <v>0.052941176470588235</v>
      </c>
      <c r="G23" s="15">
        <f>SUM(C23+F23)</f>
        <v>0.1754411764705882</v>
      </c>
      <c r="H23" s="20"/>
      <c r="I23" s="41">
        <v>25</v>
      </c>
    </row>
    <row r="24" spans="1:9" ht="4.5" customHeight="1">
      <c r="A24" s="10"/>
      <c r="B24" s="34"/>
      <c r="C24" s="34"/>
      <c r="D24" s="34"/>
      <c r="E24" s="34"/>
      <c r="F24" s="34"/>
      <c r="G24" s="34"/>
      <c r="H24" s="10"/>
      <c r="I24" s="39"/>
    </row>
    <row r="25" spans="1:9" ht="19.5" customHeight="1">
      <c r="A25" s="54" t="s">
        <v>13</v>
      </c>
      <c r="B25" s="54"/>
      <c r="C25" s="54"/>
      <c r="D25" s="54"/>
      <c r="E25" s="54"/>
      <c r="F25" s="54"/>
      <c r="G25" s="38" t="s">
        <v>35</v>
      </c>
      <c r="H25" s="38" t="s">
        <v>13</v>
      </c>
      <c r="I25" s="40" t="s">
        <v>36</v>
      </c>
    </row>
    <row r="26" spans="1:9" ht="19.5" customHeight="1">
      <c r="A26" s="10"/>
      <c r="B26" s="36" t="s">
        <v>7</v>
      </c>
      <c r="C26" s="37" t="s">
        <v>15</v>
      </c>
      <c r="D26" s="5"/>
      <c r="E26" s="36" t="s">
        <v>8</v>
      </c>
      <c r="F26" s="37" t="s">
        <v>15</v>
      </c>
      <c r="G26" s="43"/>
      <c r="H26" s="46"/>
      <c r="I26" s="39"/>
    </row>
    <row r="27" spans="1:9" ht="19.5" customHeight="1">
      <c r="A27" s="10"/>
      <c r="B27" s="28" t="s">
        <v>31</v>
      </c>
      <c r="C27" s="32">
        <v>0.11</v>
      </c>
      <c r="D27" s="12"/>
      <c r="E27" s="28" t="s">
        <v>31</v>
      </c>
      <c r="F27" s="32">
        <v>0.11</v>
      </c>
      <c r="G27" s="45"/>
      <c r="H27" s="46"/>
      <c r="I27" s="39"/>
    </row>
    <row r="28" spans="1:9" ht="19.5" customHeight="1">
      <c r="A28" s="10"/>
      <c r="B28" s="30" t="s">
        <v>23</v>
      </c>
      <c r="C28" s="32">
        <v>0.13</v>
      </c>
      <c r="D28" s="12"/>
      <c r="E28" s="30" t="s">
        <v>23</v>
      </c>
      <c r="F28" s="32">
        <v>0.15</v>
      </c>
      <c r="G28" s="45"/>
      <c r="H28" s="46"/>
      <c r="I28" s="39"/>
    </row>
    <row r="29" spans="1:9" ht="19.5" customHeight="1">
      <c r="A29" s="10"/>
      <c r="B29" s="11" t="s">
        <v>29</v>
      </c>
      <c r="C29" s="13">
        <f>((1-C27)/(1-C28))</f>
        <v>1.0229885057471264</v>
      </c>
      <c r="D29" s="12"/>
      <c r="E29" s="11" t="s">
        <v>30</v>
      </c>
      <c r="F29" s="13">
        <f>((1-F27)/(1-F28))</f>
        <v>1.0470588235294118</v>
      </c>
      <c r="G29" s="45"/>
      <c r="H29" s="46"/>
      <c r="I29" s="39"/>
    </row>
    <row r="30" spans="1:9" ht="19.5" customHeight="1">
      <c r="A30" s="10"/>
      <c r="B30" s="4" t="s">
        <v>26</v>
      </c>
      <c r="C30" s="14">
        <f>C29*0.03</f>
        <v>0.03068965517241379</v>
      </c>
      <c r="D30" s="12"/>
      <c r="E30" s="4" t="s">
        <v>27</v>
      </c>
      <c r="F30" s="14">
        <f>F29*0.02</f>
        <v>0.020941176470588237</v>
      </c>
      <c r="G30" s="15">
        <f>SUM(C30+F30)</f>
        <v>0.05163083164300203</v>
      </c>
      <c r="H30" s="10"/>
      <c r="I30" s="41">
        <v>5</v>
      </c>
    </row>
    <row r="31" spans="1:9" ht="19.5" customHeight="1">
      <c r="A31" s="20"/>
      <c r="B31" s="53" t="s">
        <v>24</v>
      </c>
      <c r="C31" s="53"/>
      <c r="D31" s="53"/>
      <c r="E31" s="53"/>
      <c r="F31" s="53"/>
      <c r="G31" s="33">
        <f>SUM(G9+G16+G23+G30)</f>
        <v>0.5513027773443595</v>
      </c>
      <c r="H31" s="35"/>
      <c r="I31" s="42">
        <f>SUM(I9+I16+I23+I30)</f>
        <v>100</v>
      </c>
    </row>
    <row r="32" spans="2:6" ht="15">
      <c r="B32" s="23"/>
      <c r="C32" s="24"/>
      <c r="E32" s="25"/>
      <c r="F32" s="26"/>
    </row>
    <row r="33" spans="2:6" ht="15">
      <c r="B33" s="23"/>
      <c r="C33" s="24"/>
      <c r="E33" s="25"/>
      <c r="F33" s="26"/>
    </row>
    <row r="34" spans="2:6" ht="15">
      <c r="B34" s="23"/>
      <c r="C34" s="24"/>
      <c r="E34" s="25"/>
      <c r="F34" s="26"/>
    </row>
    <row r="35" spans="2:6" ht="15">
      <c r="B35" s="23"/>
      <c r="C35" s="27"/>
      <c r="E35" s="25"/>
      <c r="F35" s="26"/>
    </row>
    <row r="36" spans="5:6" ht="15">
      <c r="E36" s="25"/>
      <c r="F36" s="26"/>
    </row>
  </sheetData>
  <sheetProtection/>
  <mergeCells count="8">
    <mergeCell ref="B1:I1"/>
    <mergeCell ref="B2:I2"/>
    <mergeCell ref="B31:F31"/>
    <mergeCell ref="B3:I3"/>
    <mergeCell ref="A18:F18"/>
    <mergeCell ref="B4:F4"/>
    <mergeCell ref="A25:F25"/>
    <mergeCell ref="A11:F11"/>
  </mergeCells>
  <printOptions horizontalCentered="1"/>
  <pageMargins left="0.7" right="0.7" top="0.5" bottom="0.5" header="0.3" footer="0.3"/>
  <pageSetup horizontalDpi="600" verticalDpi="600" orientation="landscape" scale="80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Management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DMS</dc:creator>
  <cp:keywords/>
  <dc:description/>
  <cp:lastModifiedBy>Dixon, Voncelia</cp:lastModifiedBy>
  <cp:lastPrinted>2020-05-13T15:29:03Z</cp:lastPrinted>
  <dcterms:created xsi:type="dcterms:W3CDTF">2015-03-05T12:57:06Z</dcterms:created>
  <dcterms:modified xsi:type="dcterms:W3CDTF">2020-05-13T15:29:23Z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0x010100940BB4BD7390354B9A24474054BAC3DD</vt:lpwstr>
  </property>
  <property fmtid="{D5CDD505-2E9C-101B-9397-08002B2CF9AE}" pid="3" name="_dlc_DocId">
    <vt:lpwstr>E62VMQZNMN4K-425-3234</vt:lpwstr>
  </property>
  <property fmtid="{D5CDD505-2E9C-101B-9397-08002B2CF9AE}" pid="4" name="_dlc_DocIdItemGuid">
    <vt:lpwstr>be2d552a-032a-4315-8740-9d332080c92b</vt:lpwstr>
  </property>
  <property fmtid="{D5CDD505-2E9C-101B-9397-08002B2CF9AE}" pid="5" name="_dlc_DocIdUrl">
    <vt:lpwstr>https://fldms.sharepoint.com/FandA/DeptPur/_layouts/15/DocIdRedir.aspx?ID=E62VMQZNMN4K-425-3234, E62VMQZNMN4K-425-3234</vt:lpwstr>
  </property>
</Properties>
</file>